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9480" activeTab="0"/>
  </bookViews>
  <sheets>
    <sheet name="дод.1" sheetId="1" r:id="rId1"/>
    <sheet name="дод.3" sheetId="2" r:id="rId2"/>
  </sheets>
  <definedNames>
    <definedName name="_xlfn.AGGREGATE" hidden="1">#NAME?</definedName>
    <definedName name="_xlnm.Print_Titles" localSheetId="0">'дод.1'!$A:$E,'дод.1'!$5:$5</definedName>
    <definedName name="_xlnm.Print_Titles" localSheetId="1">'дод.3'!$5:$7</definedName>
  </definedNames>
  <calcPr fullCalcOnLoad="1"/>
</workbook>
</file>

<file path=xl/sharedStrings.xml><?xml version="1.0" encoding="utf-8"?>
<sst xmlns="http://schemas.openxmlformats.org/spreadsheetml/2006/main" count="194" uniqueCount="140">
  <si>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</si>
  <si>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</si>
  <si>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</si>
  <si>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</si>
  <si>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</si>
  <si>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</si>
  <si>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</si>
  <si>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</si>
  <si>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</si>
  <si>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</si>
  <si>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</si>
  <si>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</si>
  <si>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</si>
  <si>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</si>
  <si>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</si>
  <si>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</si>
  <si>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</si>
  <si>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</si>
  <si>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</si>
  <si>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</si>
  <si>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</si>
  <si>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</si>
  <si>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</si>
  <si>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</si>
  <si>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</si>
  <si>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</si>
  <si>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</si>
  <si>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в т.ч. бюджет розвитку</t>
  </si>
  <si>
    <t>….</t>
  </si>
  <si>
    <t>…</t>
  </si>
  <si>
    <t>Податки на власність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</si>
  <si>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</si>
  <si>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</si>
  <si>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</si>
  <si>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</si>
  <si>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</si>
  <si>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</si>
  <si>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</si>
  <si>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</si>
  <si>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</si>
  <si>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</si>
  <si>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</si>
  <si>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</si>
  <si>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</si>
  <si>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>010116</t>
  </si>
  <si>
    <t>бюджет розвитку</t>
  </si>
  <si>
    <t xml:space="preserve">Всього </t>
  </si>
  <si>
    <t>150101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</si>
  <si>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</si>
  <si>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</si>
  <si>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</si>
  <si>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</si>
  <si>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</si>
  <si>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</si>
  <si>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Податок на прибуток підприємств і організацій, що належать до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</si>
  <si>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</si>
  <si>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</si>
  <si>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</si>
  <si>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</si>
  <si>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</si>
  <si>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</si>
  <si>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</si>
  <si>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</si>
  <si>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</si>
  <si>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</si>
  <si>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</si>
  <si>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</si>
  <si>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</si>
  <si>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</si>
  <si>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</si>
  <si>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</si>
  <si>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</si>
  <si>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</si>
  <si>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</si>
  <si>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</si>
  <si>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</si>
  <si>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</si>
  <si>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</si>
  <si>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</si>
  <si>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</si>
  <si>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</si>
  <si>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</si>
  <si>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</si>
  <si>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Секретар міської ради</t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</si>
  <si>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</si>
  <si>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</si>
  <si>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</si>
  <si>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</si>
  <si>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</si>
  <si>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</si>
  <si>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</si>
  <si>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</si>
  <si>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</si>
  <si>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</si>
  <si>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</si>
  <si>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</si>
  <si>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</si>
  <si>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</si>
  <si>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</si>
  <si>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</si>
  <si>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</si>
  <si>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</si>
  <si>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</si>
  <si>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 xml:space="preserve">Інші додаткові дотації  </t>
  </si>
  <si>
    <t>Коростишівська міська рада</t>
  </si>
  <si>
    <t>0110220</t>
  </si>
  <si>
    <t>Органи місцевого самоврядування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</si>
  <si>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</si>
  <si>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</si>
  <si>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</si>
  <si>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</si>
  <si>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</si>
  <si>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</si>
  <si>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Культура і мистецтво</t>
  </si>
  <si>
    <t>2414090</t>
  </si>
  <si>
    <t>2414800</t>
  </si>
  <si>
    <t>Житлово-комунальне господарство</t>
  </si>
  <si>
    <t>4016080</t>
  </si>
  <si>
    <t>4016310</t>
  </si>
  <si>
    <t>4016710</t>
  </si>
  <si>
    <t>0118060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</si>
  <si>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</si>
  <si>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фізичних осіб</t>
  </si>
  <si>
    <t>Транспортний податок з юридичних осіб</t>
  </si>
  <si>
    <t>Плата за послуги, що надаються бюджетними установами згідно з їх основною діяльністю</t>
  </si>
  <si>
    <t>Доходи міського бюджету на 2016 рік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</si>
  <si>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
</t>
  </si>
  <si>
    <t>Доходи від власності та підприємницької діяльності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</si>
  <si>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</si>
  <si>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</si>
  <si>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</si>
  <si>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</si>
  <si>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О.В. Зубро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</si>
  <si>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2016 рік</t>
    </r>
  </si>
  <si>
    <t>Інші субвенції</t>
  </si>
  <si>
    <t>100202</t>
  </si>
  <si>
    <t>Водопровідно-каналізаційне господарство</t>
  </si>
  <si>
    <t>Компенсаційні виплати на пільговий проїзд автомобільним транспортом окремим категоріям громадян</t>
  </si>
  <si>
    <t xml:space="preserve">Додаток № 1
до рішення Х (скликана позачергово) сесії VІІ скликання
"Про внесення змін до міського бюджету  на 2016 рік"                      від 27.04.2016 року № </t>
  </si>
  <si>
    <t>Додаток № 3
до рішення Х (скликаної позачергово)  сесії VІІ скликання
"Про внесення змін до міського бюджету  на 2016 рік"                                   від 27.04.2016 року №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</si>
</sst>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5" fillId="0" borderId="6" applyNumberFormat="0" applyFill="0" applyAlignment="0" applyProtection="0"/>
    <xf numFmtId="0" fontId="13" fillId="25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9" fillId="26" borderId="1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0" applyNumberFormat="0" applyFill="0" applyAlignment="0" applyProtection="0"/>
    <xf numFmtId="0" fontId="50" fillId="13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49" fontId="30" fillId="0" borderId="15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justify" vertical="center" wrapText="1"/>
    </xf>
    <xf numFmtId="4" fontId="36" fillId="0" borderId="15" xfId="93" applyNumberFormat="1" applyFont="1" applyBorder="1" applyAlignment="1">
      <alignment horizontal="center" vertical="center"/>
      <protection/>
    </xf>
    <xf numFmtId="4" fontId="37" fillId="0" borderId="15" xfId="93" applyNumberFormat="1" applyFont="1" applyBorder="1" applyAlignment="1">
      <alignment horizontal="center" vertical="center"/>
      <protection/>
    </xf>
    <xf numFmtId="4" fontId="34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left" vertical="center" wrapText="1"/>
      <protection/>
    </xf>
    <xf numFmtId="4" fontId="43" fillId="0" borderId="15" xfId="0" applyNumberFormat="1" applyFont="1" applyFill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>
      <alignment vertical="center" wrapText="1"/>
    </xf>
    <xf numFmtId="0" fontId="43" fillId="0" borderId="15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vertical="center" wrapText="1"/>
      <protection/>
    </xf>
    <xf numFmtId="4" fontId="45" fillId="0" borderId="15" xfId="0" applyNumberFormat="1" applyFont="1" applyBorder="1" applyAlignment="1">
      <alignment vertical="center" wrapText="1"/>
    </xf>
    <xf numFmtId="4" fontId="43" fillId="0" borderId="15" xfId="0" applyNumberFormat="1" applyFont="1" applyFill="1" applyBorder="1" applyAlignment="1" applyProtection="1">
      <alignment vertical="center" wrapText="1"/>
      <protection/>
    </xf>
    <xf numFmtId="0" fontId="42" fillId="0" borderId="15" xfId="0" applyFont="1" applyBorder="1" applyAlignment="1">
      <alignment vertical="center" wrapText="1"/>
    </xf>
    <xf numFmtId="4" fontId="42" fillId="0" borderId="15" xfId="0" applyNumberFormat="1" applyFont="1" applyFill="1" applyBorder="1" applyAlignment="1" applyProtection="1">
      <alignment horizontal="right" vertical="center" wrapText="1"/>
      <protection/>
    </xf>
    <xf numFmtId="4" fontId="45" fillId="0" borderId="15" xfId="0" applyNumberFormat="1" applyFont="1" applyBorder="1" applyAlignment="1">
      <alignment horizontal="right" vertical="center" wrapText="1"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NumberFormat="1" applyFont="1" applyFill="1" applyBorder="1" applyAlignment="1" applyProtection="1">
      <alignment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3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Percent" xfId="109"/>
    <cellStyle name="Процентный 2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1"/>
  <sheetViews>
    <sheetView tabSelected="1" zoomScalePageLayoutView="0" workbookViewId="0" topLeftCell="A1">
      <selection activeCell="B106" sqref="B106"/>
    </sheetView>
  </sheetViews>
  <sheetFormatPr defaultColWidth="9.16015625" defaultRowHeight="12.75"/>
  <cols>
    <col min="1" max="1" width="12.66015625" style="2" customWidth="1"/>
    <col min="2" max="2" width="56.5" style="2" customWidth="1"/>
    <col min="3" max="3" width="19" style="2" customWidth="1"/>
    <col min="4" max="4" width="19.16015625" style="2" customWidth="1"/>
    <col min="5" max="5" width="17.66015625" style="2" customWidth="1"/>
    <col min="6" max="6" width="16.5" style="2" customWidth="1"/>
    <col min="7" max="8" width="9.16015625" style="2" customWidth="1"/>
    <col min="9" max="9" width="15.33203125" style="2" customWidth="1"/>
    <col min="10" max="10" width="34" style="2" customWidth="1"/>
    <col min="11" max="12" width="9.16015625" style="2" customWidth="1"/>
    <col min="13" max="244" width="9.16015625" style="16" customWidth="1"/>
    <col min="245" max="253" width="9.16015625" style="2" customWidth="1"/>
    <col min="254" max="16384" width="9.16015625" style="16" customWidth="1"/>
  </cols>
  <sheetData>
    <row r="1" ht="0.75" customHeight="1"/>
    <row r="2" spans="3:13" ht="66.75" customHeight="1">
      <c r="C2" s="69" t="s">
        <v>138</v>
      </c>
      <c r="D2" s="69"/>
      <c r="E2" s="69"/>
      <c r="F2" s="69"/>
      <c r="M2" s="2"/>
    </row>
    <row r="3" spans="1:5" ht="25.5" customHeight="1">
      <c r="A3" s="70" t="s">
        <v>125</v>
      </c>
      <c r="B3" s="71"/>
      <c r="C3" s="71"/>
      <c r="D3" s="71"/>
      <c r="E3" s="71"/>
    </row>
    <row r="4" spans="2:6" ht="10.5" customHeight="1">
      <c r="B4" s="28"/>
      <c r="C4" s="28"/>
      <c r="D4" s="28"/>
      <c r="E4" s="28"/>
      <c r="F4" s="29" t="s">
        <v>43</v>
      </c>
    </row>
    <row r="5" spans="1:6" ht="25.5" customHeight="1">
      <c r="A5" s="68" t="s">
        <v>0</v>
      </c>
      <c r="B5" s="68" t="s">
        <v>1</v>
      </c>
      <c r="C5" s="68" t="s">
        <v>20</v>
      </c>
      <c r="D5" s="68" t="s">
        <v>17</v>
      </c>
      <c r="E5" s="68" t="s">
        <v>18</v>
      </c>
      <c r="F5" s="68"/>
    </row>
    <row r="6" spans="1:6" ht="55.5" customHeight="1">
      <c r="A6" s="68"/>
      <c r="B6" s="68"/>
      <c r="C6" s="68"/>
      <c r="D6" s="68"/>
      <c r="E6" s="55" t="s">
        <v>20</v>
      </c>
      <c r="F6" s="55" t="s">
        <v>27</v>
      </c>
    </row>
    <row r="7" spans="1:253" s="21" customFormat="1" ht="15">
      <c r="A7" s="55">
        <v>10000000</v>
      </c>
      <c r="B7" s="56" t="s">
        <v>3</v>
      </c>
      <c r="C7" s="57">
        <f aca="true" t="shared" si="0" ref="C7:C13">D7+E7</f>
        <v>17365000</v>
      </c>
      <c r="D7" s="58">
        <f>D8+D12+D14+D18+D27+D45</f>
        <v>17365000</v>
      </c>
      <c r="E7" s="58">
        <f>E8+E12+E14+E18+E27+E46</f>
        <v>0</v>
      </c>
      <c r="F7" s="58">
        <f>F8+F12+F14+F18+F27+F46</f>
        <v>0</v>
      </c>
      <c r="G7" s="20"/>
      <c r="H7" s="20"/>
      <c r="I7" s="20"/>
      <c r="J7" s="20"/>
      <c r="K7" s="20"/>
      <c r="L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3" s="27" customFormat="1" ht="33.75" customHeight="1">
      <c r="A8" s="59">
        <v>11000000</v>
      </c>
      <c r="B8" s="60" t="s">
        <v>4</v>
      </c>
      <c r="C8" s="57">
        <f t="shared" si="0"/>
        <v>4000</v>
      </c>
      <c r="D8" s="61">
        <f>D10</f>
        <v>4000</v>
      </c>
      <c r="E8" s="61">
        <f>E10</f>
        <v>0</v>
      </c>
      <c r="F8" s="61">
        <f>F10</f>
        <v>0</v>
      </c>
      <c r="G8" s="26"/>
      <c r="H8" s="26"/>
      <c r="I8" s="26"/>
      <c r="J8" s="26"/>
      <c r="K8" s="26"/>
      <c r="L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6" s="25" customFormat="1" ht="20.25" customHeight="1" hidden="1">
      <c r="A9" s="59" t="s">
        <v>28</v>
      </c>
      <c r="B9" s="60" t="s">
        <v>29</v>
      </c>
      <c r="C9" s="57">
        <f t="shared" si="0"/>
        <v>0</v>
      </c>
      <c r="D9" s="62"/>
      <c r="E9" s="62"/>
      <c r="F9" s="62"/>
    </row>
    <row r="10" spans="1:6" s="26" customFormat="1" ht="20.25" customHeight="1">
      <c r="A10" s="59">
        <v>11020000</v>
      </c>
      <c r="B10" s="60" t="s">
        <v>5</v>
      </c>
      <c r="C10" s="57">
        <f t="shared" si="0"/>
        <v>4000</v>
      </c>
      <c r="D10" s="62">
        <f>D11</f>
        <v>4000</v>
      </c>
      <c r="E10" s="62">
        <f>E11</f>
        <v>0</v>
      </c>
      <c r="F10" s="62">
        <f>F11</f>
        <v>0</v>
      </c>
    </row>
    <row r="11" spans="1:253" s="27" customFormat="1" ht="30">
      <c r="A11" s="59">
        <v>11020200</v>
      </c>
      <c r="B11" s="60" t="s">
        <v>54</v>
      </c>
      <c r="C11" s="57">
        <f>D11+E11</f>
        <v>4000</v>
      </c>
      <c r="D11" s="61">
        <v>4000</v>
      </c>
      <c r="E11" s="61">
        <v>0</v>
      </c>
      <c r="F11" s="61">
        <v>0</v>
      </c>
      <c r="G11" s="26"/>
      <c r="H11" s="26"/>
      <c r="I11" s="26"/>
      <c r="J11" s="26"/>
      <c r="K11" s="26"/>
      <c r="L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s="27" customFormat="1" ht="20.25" customHeight="1" hidden="1">
      <c r="A12" s="59">
        <v>12000000</v>
      </c>
      <c r="B12" s="60" t="s">
        <v>30</v>
      </c>
      <c r="C12" s="57">
        <f t="shared" si="0"/>
        <v>0</v>
      </c>
      <c r="D12" s="61"/>
      <c r="E12" s="61"/>
      <c r="F12" s="61"/>
      <c r="G12" s="26"/>
      <c r="H12" s="26"/>
      <c r="I12" s="26"/>
      <c r="J12" s="26"/>
      <c r="K12" s="26"/>
      <c r="L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s="27" customFormat="1" ht="20.25" customHeight="1" hidden="1">
      <c r="A13" s="59" t="s">
        <v>28</v>
      </c>
      <c r="B13" s="60" t="s">
        <v>28</v>
      </c>
      <c r="C13" s="57">
        <f t="shared" si="0"/>
        <v>0</v>
      </c>
      <c r="D13" s="61"/>
      <c r="E13" s="61"/>
      <c r="F13" s="61"/>
      <c r="G13" s="26"/>
      <c r="H13" s="26"/>
      <c r="I13" s="26"/>
      <c r="J13" s="26"/>
      <c r="K13" s="26"/>
      <c r="L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s="27" customFormat="1" ht="30">
      <c r="A14" s="59">
        <v>13000000</v>
      </c>
      <c r="B14" s="60" t="s">
        <v>55</v>
      </c>
      <c r="C14" s="57">
        <f aca="true" t="shared" si="1" ref="C14:C48">D14+E14</f>
        <v>600000</v>
      </c>
      <c r="D14" s="61">
        <f aca="true" t="shared" si="2" ref="D14:F15">D15</f>
        <v>600000</v>
      </c>
      <c r="E14" s="61">
        <f t="shared" si="2"/>
        <v>0</v>
      </c>
      <c r="F14" s="61">
        <f t="shared" si="2"/>
        <v>0</v>
      </c>
      <c r="G14" s="26"/>
      <c r="H14" s="26"/>
      <c r="I14" s="26"/>
      <c r="J14" s="26"/>
      <c r="K14" s="26"/>
      <c r="L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s="27" customFormat="1" ht="30">
      <c r="A15" s="59">
        <v>13010000</v>
      </c>
      <c r="B15" s="60" t="s">
        <v>56</v>
      </c>
      <c r="C15" s="57">
        <f t="shared" si="1"/>
        <v>600000</v>
      </c>
      <c r="D15" s="61">
        <f t="shared" si="2"/>
        <v>600000</v>
      </c>
      <c r="E15" s="61">
        <f t="shared" si="2"/>
        <v>0</v>
      </c>
      <c r="F15" s="61">
        <f t="shared" si="2"/>
        <v>0</v>
      </c>
      <c r="G15" s="26"/>
      <c r="H15" s="26"/>
      <c r="I15" s="26"/>
      <c r="J15" s="26"/>
      <c r="K15" s="26"/>
      <c r="L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s="27" customFormat="1" ht="78" customHeight="1">
      <c r="A16" s="59">
        <v>13010200</v>
      </c>
      <c r="B16" s="60" t="s">
        <v>57</v>
      </c>
      <c r="C16" s="57">
        <f t="shared" si="1"/>
        <v>600000</v>
      </c>
      <c r="D16" s="61">
        <v>600000</v>
      </c>
      <c r="E16" s="61">
        <v>0</v>
      </c>
      <c r="F16" s="61">
        <v>0</v>
      </c>
      <c r="G16" s="26"/>
      <c r="H16" s="26"/>
      <c r="I16" s="26"/>
      <c r="J16" s="26"/>
      <c r="K16" s="26"/>
      <c r="L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s="27" customFormat="1" ht="20.25" customHeight="1" hidden="1">
      <c r="A17" s="59" t="s">
        <v>28</v>
      </c>
      <c r="B17" s="60" t="s">
        <v>28</v>
      </c>
      <c r="C17" s="57">
        <f t="shared" si="1"/>
        <v>0</v>
      </c>
      <c r="D17" s="61"/>
      <c r="E17" s="61"/>
      <c r="F17" s="61"/>
      <c r="G17" s="26"/>
      <c r="H17" s="26"/>
      <c r="I17" s="26"/>
      <c r="J17" s="26"/>
      <c r="K17" s="26"/>
      <c r="L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pans="1:253" s="27" customFormat="1" ht="20.25" customHeight="1">
      <c r="A18" s="59">
        <v>14000000</v>
      </c>
      <c r="B18" s="60" t="s">
        <v>10</v>
      </c>
      <c r="C18" s="57">
        <f t="shared" si="1"/>
        <v>7800000</v>
      </c>
      <c r="D18" s="61">
        <f>D19</f>
        <v>7800000</v>
      </c>
      <c r="E18" s="61">
        <f>E19</f>
        <v>0</v>
      </c>
      <c r="F18" s="61">
        <f>F19</f>
        <v>0</v>
      </c>
      <c r="G18" s="26"/>
      <c r="H18" s="26"/>
      <c r="I18" s="26"/>
      <c r="J18" s="26"/>
      <c r="K18" s="26"/>
      <c r="L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pans="1:253" s="27" customFormat="1" ht="45">
      <c r="A19" s="59">
        <v>14040000</v>
      </c>
      <c r="B19" s="60" t="s">
        <v>121</v>
      </c>
      <c r="C19" s="57">
        <f>D19+E19</f>
        <v>7800000</v>
      </c>
      <c r="D19" s="61">
        <v>7800000</v>
      </c>
      <c r="E19" s="61">
        <v>0</v>
      </c>
      <c r="F19" s="61">
        <v>0</v>
      </c>
      <c r="G19" s="26"/>
      <c r="H19" s="26"/>
      <c r="I19" s="26"/>
      <c r="J19" s="26"/>
      <c r="K19" s="26"/>
      <c r="L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253" s="27" customFormat="1" ht="20.25" customHeight="1" hidden="1">
      <c r="A20" s="59" t="s">
        <v>28</v>
      </c>
      <c r="B20" s="60" t="s">
        <v>28</v>
      </c>
      <c r="C20" s="57">
        <f t="shared" si="1"/>
        <v>0</v>
      </c>
      <c r="D20" s="61"/>
      <c r="E20" s="61"/>
      <c r="F20" s="61"/>
      <c r="G20" s="26"/>
      <c r="H20" s="26"/>
      <c r="I20" s="26"/>
      <c r="J20" s="26"/>
      <c r="K20" s="26"/>
      <c r="L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s="27" customFormat="1" ht="29.25" customHeight="1" hidden="1">
      <c r="A21" s="59">
        <v>15000000</v>
      </c>
      <c r="B21" s="60" t="s">
        <v>31</v>
      </c>
      <c r="C21" s="57">
        <f t="shared" si="1"/>
        <v>0</v>
      </c>
      <c r="D21" s="61"/>
      <c r="E21" s="61"/>
      <c r="F21" s="61"/>
      <c r="G21" s="26"/>
      <c r="H21" s="26"/>
      <c r="I21" s="26"/>
      <c r="J21" s="26"/>
      <c r="K21" s="26"/>
      <c r="L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s="27" customFormat="1" ht="20.25" customHeight="1" hidden="1">
      <c r="A22" s="59" t="s">
        <v>28</v>
      </c>
      <c r="B22" s="60" t="s">
        <v>28</v>
      </c>
      <c r="C22" s="57">
        <f t="shared" si="1"/>
        <v>0</v>
      </c>
      <c r="D22" s="61"/>
      <c r="E22" s="61"/>
      <c r="F22" s="61"/>
      <c r="G22" s="26"/>
      <c r="H22" s="26"/>
      <c r="I22" s="26"/>
      <c r="J22" s="26"/>
      <c r="K22" s="26"/>
      <c r="L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s="27" customFormat="1" ht="29.25" customHeight="1" hidden="1">
      <c r="A23" s="59">
        <v>16000000</v>
      </c>
      <c r="B23" s="60" t="s">
        <v>32</v>
      </c>
      <c r="C23" s="57">
        <f t="shared" si="1"/>
        <v>0</v>
      </c>
      <c r="D23" s="61"/>
      <c r="E23" s="61"/>
      <c r="F23" s="61"/>
      <c r="G23" s="26"/>
      <c r="H23" s="26"/>
      <c r="I23" s="26"/>
      <c r="J23" s="26"/>
      <c r="K23" s="26"/>
      <c r="L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pans="1:253" s="27" customFormat="1" ht="20.25" customHeight="1" hidden="1">
      <c r="A24" s="59" t="s">
        <v>28</v>
      </c>
      <c r="B24" s="60" t="s">
        <v>28</v>
      </c>
      <c r="C24" s="57">
        <f t="shared" si="1"/>
        <v>0</v>
      </c>
      <c r="D24" s="61"/>
      <c r="E24" s="61"/>
      <c r="F24" s="61"/>
      <c r="G24" s="26"/>
      <c r="H24" s="26"/>
      <c r="I24" s="26"/>
      <c r="J24" s="26"/>
      <c r="K24" s="26"/>
      <c r="L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s="27" customFormat="1" ht="28.5" customHeight="1" hidden="1">
      <c r="A25" s="59">
        <v>17000000</v>
      </c>
      <c r="B25" s="60" t="s">
        <v>11</v>
      </c>
      <c r="C25" s="57">
        <f t="shared" si="1"/>
        <v>0</v>
      </c>
      <c r="D25" s="61"/>
      <c r="E25" s="61"/>
      <c r="F25" s="61"/>
      <c r="G25" s="26"/>
      <c r="H25" s="26"/>
      <c r="I25" s="26"/>
      <c r="J25" s="26"/>
      <c r="K25" s="26"/>
      <c r="L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s="27" customFormat="1" ht="20.25" customHeight="1" hidden="1">
      <c r="A26" s="59" t="s">
        <v>28</v>
      </c>
      <c r="B26" s="60" t="s">
        <v>28</v>
      </c>
      <c r="C26" s="57">
        <f t="shared" si="1"/>
        <v>0</v>
      </c>
      <c r="D26" s="61"/>
      <c r="E26" s="61"/>
      <c r="F26" s="61"/>
      <c r="G26" s="26"/>
      <c r="H26" s="26"/>
      <c r="I26" s="26"/>
      <c r="J26" s="26"/>
      <c r="K26" s="26"/>
      <c r="L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s="27" customFormat="1" ht="15">
      <c r="A27" s="59">
        <v>18000000</v>
      </c>
      <c r="B27" s="60" t="s">
        <v>48</v>
      </c>
      <c r="C27" s="57">
        <f t="shared" si="1"/>
        <v>8920000</v>
      </c>
      <c r="D27" s="61">
        <f>D28+D39</f>
        <v>8920000</v>
      </c>
      <c r="E27" s="61">
        <f>E28+E37+E38</f>
        <v>0</v>
      </c>
      <c r="F27" s="61">
        <f>F28+F37+F38</f>
        <v>0</v>
      </c>
      <c r="G27" s="26"/>
      <c r="H27" s="26"/>
      <c r="I27" s="26"/>
      <c r="J27" s="26"/>
      <c r="K27" s="26"/>
      <c r="L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s="27" customFormat="1" ht="16.5" customHeight="1">
      <c r="A28" s="59">
        <v>18010000</v>
      </c>
      <c r="B28" s="60" t="s">
        <v>58</v>
      </c>
      <c r="C28" s="57">
        <f t="shared" si="1"/>
        <v>4690000</v>
      </c>
      <c r="D28" s="61">
        <f>D29+D30+D31+D32+D33+D34+D35+D36+D37+D38</f>
        <v>4690000</v>
      </c>
      <c r="E28" s="61">
        <f>E29+E30+E31+E32+E33+E34+E35+E36</f>
        <v>0</v>
      </c>
      <c r="F28" s="61">
        <f>F29+F30+F31+F32+F33+F34+F35+F36</f>
        <v>0</v>
      </c>
      <c r="G28" s="26"/>
      <c r="H28" s="26"/>
      <c r="I28" s="26"/>
      <c r="J28" s="26"/>
      <c r="K28" s="26"/>
      <c r="L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s="27" customFormat="1" ht="51.75" customHeight="1">
      <c r="A29" s="59">
        <v>18010100</v>
      </c>
      <c r="B29" s="60" t="s">
        <v>59</v>
      </c>
      <c r="C29" s="57">
        <f t="shared" si="1"/>
        <v>100000</v>
      </c>
      <c r="D29" s="61">
        <v>100000</v>
      </c>
      <c r="E29" s="61">
        <v>0</v>
      </c>
      <c r="F29" s="61">
        <v>0</v>
      </c>
      <c r="G29" s="26"/>
      <c r="H29" s="26"/>
      <c r="I29" s="26"/>
      <c r="J29" s="26"/>
      <c r="K29" s="26"/>
      <c r="L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s="27" customFormat="1" ht="50.25" customHeight="1">
      <c r="A30" s="59">
        <v>18010200</v>
      </c>
      <c r="B30" s="60" t="s">
        <v>60</v>
      </c>
      <c r="C30" s="57">
        <f t="shared" si="1"/>
        <v>20000</v>
      </c>
      <c r="D30" s="61">
        <v>20000</v>
      </c>
      <c r="E30" s="61">
        <v>0</v>
      </c>
      <c r="F30" s="61">
        <v>0</v>
      </c>
      <c r="G30" s="26"/>
      <c r="H30" s="26"/>
      <c r="I30" s="26"/>
      <c r="J30" s="26"/>
      <c r="K30" s="26"/>
      <c r="L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s="27" customFormat="1" ht="50.25" customHeight="1">
      <c r="A31" s="59">
        <v>18010300</v>
      </c>
      <c r="B31" s="60" t="s">
        <v>61</v>
      </c>
      <c r="C31" s="57">
        <f t="shared" si="1"/>
        <v>20000</v>
      </c>
      <c r="D31" s="61">
        <v>20000</v>
      </c>
      <c r="E31" s="61">
        <v>0</v>
      </c>
      <c r="F31" s="61">
        <v>0</v>
      </c>
      <c r="G31" s="26"/>
      <c r="H31" s="26"/>
      <c r="I31" s="26"/>
      <c r="J31" s="26"/>
      <c r="K31" s="26"/>
      <c r="L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s="27" customFormat="1" ht="48" customHeight="1">
      <c r="A32" s="59">
        <v>18010400</v>
      </c>
      <c r="B32" s="60" t="s">
        <v>62</v>
      </c>
      <c r="C32" s="57">
        <f t="shared" si="1"/>
        <v>450000</v>
      </c>
      <c r="D32" s="61">
        <v>450000</v>
      </c>
      <c r="E32" s="61">
        <v>0</v>
      </c>
      <c r="F32" s="61">
        <v>0</v>
      </c>
      <c r="G32" s="26"/>
      <c r="H32" s="26"/>
      <c r="I32" s="26"/>
      <c r="J32" s="26"/>
      <c r="K32" s="26"/>
      <c r="L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s="27" customFormat="1" ht="21" customHeight="1">
      <c r="A33" s="59">
        <v>18010500</v>
      </c>
      <c r="B33" s="60" t="s">
        <v>63</v>
      </c>
      <c r="C33" s="57">
        <f t="shared" si="1"/>
        <v>800000</v>
      </c>
      <c r="D33" s="61">
        <v>800000</v>
      </c>
      <c r="E33" s="61">
        <v>0</v>
      </c>
      <c r="F33" s="61">
        <v>0</v>
      </c>
      <c r="G33" s="26"/>
      <c r="H33" s="26"/>
      <c r="I33" s="26"/>
      <c r="J33" s="26"/>
      <c r="K33" s="26"/>
      <c r="L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s="27" customFormat="1" ht="15">
      <c r="A34" s="59">
        <v>18010600</v>
      </c>
      <c r="B34" s="60" t="s">
        <v>64</v>
      </c>
      <c r="C34" s="57">
        <f t="shared" si="1"/>
        <v>1900000</v>
      </c>
      <c r="D34" s="61">
        <v>1900000</v>
      </c>
      <c r="E34" s="61">
        <v>0</v>
      </c>
      <c r="F34" s="61">
        <v>0</v>
      </c>
      <c r="G34" s="26"/>
      <c r="H34" s="26"/>
      <c r="I34" s="26"/>
      <c r="J34" s="26"/>
      <c r="K34" s="26"/>
      <c r="L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s="27" customFormat="1" ht="15">
      <c r="A35" s="59">
        <v>18010700</v>
      </c>
      <c r="B35" s="60" t="s">
        <v>65</v>
      </c>
      <c r="C35" s="57">
        <f t="shared" si="1"/>
        <v>100000</v>
      </c>
      <c r="D35" s="61">
        <v>100000</v>
      </c>
      <c r="E35" s="61">
        <v>0</v>
      </c>
      <c r="F35" s="61">
        <v>0</v>
      </c>
      <c r="G35" s="26"/>
      <c r="H35" s="26"/>
      <c r="I35" s="26"/>
      <c r="J35" s="26"/>
      <c r="K35" s="26"/>
      <c r="L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s="27" customFormat="1" ht="15">
      <c r="A36" s="59">
        <v>18010900</v>
      </c>
      <c r="B36" s="60" t="s">
        <v>66</v>
      </c>
      <c r="C36" s="57">
        <f t="shared" si="1"/>
        <v>750000</v>
      </c>
      <c r="D36" s="61">
        <v>750000</v>
      </c>
      <c r="E36" s="61">
        <v>0</v>
      </c>
      <c r="F36" s="61">
        <v>0</v>
      </c>
      <c r="G36" s="26"/>
      <c r="H36" s="26"/>
      <c r="I36" s="26"/>
      <c r="J36" s="26"/>
      <c r="K36" s="26"/>
      <c r="L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pans="1:253" s="27" customFormat="1" ht="15">
      <c r="A37" s="59">
        <v>18011000</v>
      </c>
      <c r="B37" s="60" t="s">
        <v>122</v>
      </c>
      <c r="C37" s="57">
        <f t="shared" si="1"/>
        <v>550000</v>
      </c>
      <c r="D37" s="65">
        <v>550000</v>
      </c>
      <c r="E37" s="61">
        <v>0</v>
      </c>
      <c r="F37" s="61">
        <v>0</v>
      </c>
      <c r="G37" s="26"/>
      <c r="H37" s="26"/>
      <c r="I37" s="26"/>
      <c r="J37" s="26"/>
      <c r="K37" s="26"/>
      <c r="L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253" s="27" customFormat="1" ht="20.25" customHeight="1">
      <c r="A38" s="59">
        <v>18011100</v>
      </c>
      <c r="B38" s="60" t="s">
        <v>123</v>
      </c>
      <c r="C38" s="57">
        <f t="shared" si="1"/>
        <v>0</v>
      </c>
      <c r="D38" s="65">
        <v>0</v>
      </c>
      <c r="E38" s="61">
        <v>0</v>
      </c>
      <c r="F38" s="61">
        <v>0</v>
      </c>
      <c r="G38" s="26"/>
      <c r="H38" s="26"/>
      <c r="I38" s="26"/>
      <c r="J38" s="26"/>
      <c r="K38" s="26"/>
      <c r="L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pans="1:253" s="27" customFormat="1" ht="20.25" customHeight="1">
      <c r="A39" s="59">
        <v>18050000</v>
      </c>
      <c r="B39" s="60" t="s">
        <v>67</v>
      </c>
      <c r="C39" s="57">
        <f t="shared" si="1"/>
        <v>4230000</v>
      </c>
      <c r="D39" s="61">
        <f>D40+D41</f>
        <v>4230000</v>
      </c>
      <c r="E39" s="61">
        <v>0</v>
      </c>
      <c r="F39" s="61">
        <v>0</v>
      </c>
      <c r="G39" s="26"/>
      <c r="H39" s="26"/>
      <c r="I39" s="26"/>
      <c r="J39" s="26"/>
      <c r="K39" s="26"/>
      <c r="L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253" s="27" customFormat="1" ht="20.25" customHeight="1">
      <c r="A40" s="59">
        <v>18050300</v>
      </c>
      <c r="B40" s="60" t="s">
        <v>68</v>
      </c>
      <c r="C40" s="57">
        <f t="shared" si="1"/>
        <v>900000</v>
      </c>
      <c r="D40" s="61">
        <v>900000</v>
      </c>
      <c r="E40" s="61">
        <v>0</v>
      </c>
      <c r="F40" s="61">
        <v>0</v>
      </c>
      <c r="G40" s="26"/>
      <c r="H40" s="26"/>
      <c r="I40" s="26"/>
      <c r="J40" s="26"/>
      <c r="K40" s="26"/>
      <c r="L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pans="1:253" s="27" customFormat="1" ht="20.25" customHeight="1">
      <c r="A41" s="59">
        <v>18050400</v>
      </c>
      <c r="B41" s="60" t="s">
        <v>69</v>
      </c>
      <c r="C41" s="57">
        <f t="shared" si="1"/>
        <v>3330000</v>
      </c>
      <c r="D41" s="61">
        <f>3290000+40000</f>
        <v>3330000</v>
      </c>
      <c r="E41" s="61">
        <v>0</v>
      </c>
      <c r="F41" s="61">
        <v>0</v>
      </c>
      <c r="G41" s="26"/>
      <c r="H41" s="26"/>
      <c r="I41" s="26"/>
      <c r="J41" s="26"/>
      <c r="K41" s="26"/>
      <c r="L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s="27" customFormat="1" ht="20.25" customHeight="1" hidden="1">
      <c r="A42" s="59"/>
      <c r="B42" s="60"/>
      <c r="C42" s="57">
        <f t="shared" si="1"/>
        <v>0</v>
      </c>
      <c r="D42" s="61"/>
      <c r="E42" s="61"/>
      <c r="F42" s="61"/>
      <c r="G42" s="26"/>
      <c r="H42" s="26"/>
      <c r="I42" s="26"/>
      <c r="J42" s="26"/>
      <c r="K42" s="26"/>
      <c r="L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s="27" customFormat="1" ht="20.25" customHeight="1" hidden="1">
      <c r="A43" s="59"/>
      <c r="B43" s="60"/>
      <c r="C43" s="57">
        <f t="shared" si="1"/>
        <v>0</v>
      </c>
      <c r="D43" s="61"/>
      <c r="E43" s="61"/>
      <c r="F43" s="61"/>
      <c r="G43" s="26"/>
      <c r="H43" s="26"/>
      <c r="I43" s="26"/>
      <c r="J43" s="26"/>
      <c r="K43" s="26"/>
      <c r="L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s="27" customFormat="1" ht="20.25" customHeight="1" hidden="1">
      <c r="A44" s="59" t="s">
        <v>28</v>
      </c>
      <c r="B44" s="60" t="s">
        <v>28</v>
      </c>
      <c r="C44" s="57">
        <f t="shared" si="1"/>
        <v>0</v>
      </c>
      <c r="D44" s="61"/>
      <c r="E44" s="61"/>
      <c r="F44" s="61"/>
      <c r="G44" s="26"/>
      <c r="H44" s="26"/>
      <c r="I44" s="26"/>
      <c r="J44" s="26"/>
      <c r="K44" s="26"/>
      <c r="L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s="27" customFormat="1" ht="20.25" customHeight="1">
      <c r="A45" s="59">
        <v>19000000</v>
      </c>
      <c r="B45" s="60" t="s">
        <v>6</v>
      </c>
      <c r="C45" s="57">
        <f t="shared" si="1"/>
        <v>41000</v>
      </c>
      <c r="D45" s="61">
        <f>D46</f>
        <v>41000</v>
      </c>
      <c r="E45" s="61">
        <f>E46</f>
        <v>0</v>
      </c>
      <c r="F45" s="61">
        <f>F46</f>
        <v>0</v>
      </c>
      <c r="G45" s="26"/>
      <c r="H45" s="26"/>
      <c r="I45" s="26"/>
      <c r="J45" s="26"/>
      <c r="K45" s="26"/>
      <c r="L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s="27" customFormat="1" ht="20.25" customHeight="1">
      <c r="A46" s="59">
        <v>19010000</v>
      </c>
      <c r="B46" s="60" t="s">
        <v>70</v>
      </c>
      <c r="C46" s="57">
        <f>D46+E46</f>
        <v>41000</v>
      </c>
      <c r="D46" s="61">
        <f>D47+D48+D49</f>
        <v>41000</v>
      </c>
      <c r="E46" s="61">
        <f>E47+E48+E49</f>
        <v>0</v>
      </c>
      <c r="F46" s="61">
        <f>F47+F48+F49</f>
        <v>0</v>
      </c>
      <c r="G46" s="26"/>
      <c r="H46" s="26"/>
      <c r="I46" s="26"/>
      <c r="J46" s="26"/>
      <c r="K46" s="26"/>
      <c r="L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3" s="27" customFormat="1" ht="45.75" customHeight="1">
      <c r="A47" s="59">
        <v>19010101</v>
      </c>
      <c r="B47" s="60" t="s">
        <v>71</v>
      </c>
      <c r="C47" s="57">
        <f t="shared" si="1"/>
        <v>20000</v>
      </c>
      <c r="D47" s="61">
        <v>20000</v>
      </c>
      <c r="E47" s="61">
        <v>0</v>
      </c>
      <c r="F47" s="61">
        <v>0</v>
      </c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27" customFormat="1" ht="30">
      <c r="A48" s="59">
        <v>19010201</v>
      </c>
      <c r="B48" s="60" t="s">
        <v>72</v>
      </c>
      <c r="C48" s="57">
        <f t="shared" si="1"/>
        <v>3000</v>
      </c>
      <c r="D48" s="61">
        <v>3000</v>
      </c>
      <c r="E48" s="61">
        <v>0</v>
      </c>
      <c r="F48" s="61">
        <v>0</v>
      </c>
      <c r="G48" s="26"/>
      <c r="H48" s="26"/>
      <c r="I48" s="26"/>
      <c r="J48" s="26"/>
      <c r="K48" s="26"/>
      <c r="L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pans="1:253" s="27" customFormat="1" ht="61.5" customHeight="1">
      <c r="A49" s="59">
        <v>19010301</v>
      </c>
      <c r="B49" s="60" t="s">
        <v>126</v>
      </c>
      <c r="C49" s="57">
        <f>D49+E49</f>
        <v>18000</v>
      </c>
      <c r="D49" s="61">
        <v>18000</v>
      </c>
      <c r="E49" s="61">
        <v>0</v>
      </c>
      <c r="F49" s="61">
        <v>0</v>
      </c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27" customFormat="1" ht="14.25" customHeight="1">
      <c r="A50" s="59"/>
      <c r="B50" s="60"/>
      <c r="C50" s="57"/>
      <c r="D50" s="61"/>
      <c r="E50" s="61"/>
      <c r="F50" s="61"/>
      <c r="G50" s="26"/>
      <c r="H50" s="26"/>
      <c r="I50" s="26"/>
      <c r="J50" s="26"/>
      <c r="K50" s="26"/>
      <c r="L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s="27" customFormat="1" ht="20.25" customHeight="1" hidden="1">
      <c r="A51" s="59"/>
      <c r="B51" s="60"/>
      <c r="C51" s="57">
        <f aca="true" t="shared" si="3" ref="C51:C73">D51+E51</f>
        <v>0</v>
      </c>
      <c r="D51" s="61"/>
      <c r="E51" s="61"/>
      <c r="F51" s="61"/>
      <c r="G51" s="26"/>
      <c r="H51" s="26"/>
      <c r="I51" s="26"/>
      <c r="J51" s="26"/>
      <c r="K51" s="26"/>
      <c r="L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1:253" s="27" customFormat="1" ht="20.25" customHeight="1" hidden="1">
      <c r="A52" s="59" t="s">
        <v>28</v>
      </c>
      <c r="B52" s="60" t="s">
        <v>28</v>
      </c>
      <c r="C52" s="57">
        <f t="shared" si="3"/>
        <v>0</v>
      </c>
      <c r="D52" s="61"/>
      <c r="E52" s="61"/>
      <c r="F52" s="61"/>
      <c r="G52" s="26"/>
      <c r="H52" s="26"/>
      <c r="I52" s="26"/>
      <c r="J52" s="26"/>
      <c r="K52" s="26"/>
      <c r="L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pans="1:253" s="22" customFormat="1" ht="20.25" customHeight="1">
      <c r="A53" s="55">
        <v>20000000</v>
      </c>
      <c r="B53" s="56" t="s">
        <v>7</v>
      </c>
      <c r="C53" s="57">
        <f>D53+E53</f>
        <v>1276000</v>
      </c>
      <c r="D53" s="61">
        <f>D59+D67+D69+D75+D72+D54</f>
        <v>375000</v>
      </c>
      <c r="E53" s="61">
        <f>E59+E67+E69+E75+E72+E54</f>
        <v>901000</v>
      </c>
      <c r="F53" s="61">
        <f>F59+F67+F69+F75+F72+F54</f>
        <v>0</v>
      </c>
      <c r="G53" s="3"/>
      <c r="H53" s="3"/>
      <c r="I53" s="3"/>
      <c r="J53" s="3"/>
      <c r="K53" s="3"/>
      <c r="L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s="22" customFormat="1" ht="21.75" customHeight="1">
      <c r="A54" s="66">
        <v>21000000</v>
      </c>
      <c r="B54" s="67" t="s">
        <v>127</v>
      </c>
      <c r="C54" s="57">
        <f t="shared" si="3"/>
        <v>74000</v>
      </c>
      <c r="D54" s="61">
        <f>D55+D57+D58</f>
        <v>74000</v>
      </c>
      <c r="E54" s="61">
        <f>E55+E57+E58</f>
        <v>0</v>
      </c>
      <c r="F54" s="61">
        <f>F55+F57+F58</f>
        <v>0</v>
      </c>
      <c r="G54" s="3"/>
      <c r="H54" s="3"/>
      <c r="I54" s="3"/>
      <c r="J54" s="3"/>
      <c r="K54" s="3"/>
      <c r="L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s="22" customFormat="1" ht="20.25" customHeight="1">
      <c r="A55" s="66">
        <v>21080000</v>
      </c>
      <c r="B55" s="67" t="s">
        <v>73</v>
      </c>
      <c r="C55" s="57">
        <f t="shared" si="3"/>
        <v>17000</v>
      </c>
      <c r="D55" s="61">
        <f>D56</f>
        <v>17000</v>
      </c>
      <c r="E55" s="61">
        <f>E56</f>
        <v>0</v>
      </c>
      <c r="F55" s="61">
        <f>F56</f>
        <v>0</v>
      </c>
      <c r="G55" s="3"/>
      <c r="H55" s="3"/>
      <c r="I55" s="3"/>
      <c r="J55" s="3"/>
      <c r="K55" s="3"/>
      <c r="L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s="22" customFormat="1" ht="20.25" customHeight="1">
      <c r="A56" s="66">
        <v>21080500</v>
      </c>
      <c r="B56" s="67" t="s">
        <v>73</v>
      </c>
      <c r="C56" s="57">
        <f t="shared" si="3"/>
        <v>17000</v>
      </c>
      <c r="D56" s="61">
        <v>17000</v>
      </c>
      <c r="E56" s="61">
        <v>0</v>
      </c>
      <c r="F56" s="61">
        <v>0</v>
      </c>
      <c r="G56" s="3"/>
      <c r="H56" s="3"/>
      <c r="I56" s="3"/>
      <c r="J56" s="3"/>
      <c r="K56" s="3"/>
      <c r="L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s="22" customFormat="1" ht="20.25" customHeight="1">
      <c r="A57" s="66">
        <v>21081100</v>
      </c>
      <c r="B57" s="67" t="s">
        <v>128</v>
      </c>
      <c r="C57" s="57">
        <f t="shared" si="3"/>
        <v>7000</v>
      </c>
      <c r="D57" s="61">
        <v>7000</v>
      </c>
      <c r="E57" s="61">
        <v>0</v>
      </c>
      <c r="F57" s="61">
        <v>0</v>
      </c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27" customFormat="1" ht="45" customHeight="1">
      <c r="A58" s="66">
        <v>21081500</v>
      </c>
      <c r="B58" s="67" t="s">
        <v>129</v>
      </c>
      <c r="C58" s="57">
        <f t="shared" si="3"/>
        <v>50000</v>
      </c>
      <c r="D58" s="61">
        <v>50000</v>
      </c>
      <c r="E58" s="61">
        <v>0</v>
      </c>
      <c r="F58" s="61">
        <v>0</v>
      </c>
      <c r="G58" s="26"/>
      <c r="H58" s="26"/>
      <c r="I58" s="26"/>
      <c r="J58" s="26"/>
      <c r="K58" s="26"/>
      <c r="L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1:253" s="27" customFormat="1" ht="36.75" customHeight="1">
      <c r="A59" s="59">
        <v>22000000</v>
      </c>
      <c r="B59" s="60" t="s">
        <v>8</v>
      </c>
      <c r="C59" s="57">
        <f t="shared" si="3"/>
        <v>251000</v>
      </c>
      <c r="D59" s="61">
        <f>D62+D60+D61</f>
        <v>251000</v>
      </c>
      <c r="E59" s="61">
        <f>E62+E60+E61</f>
        <v>0</v>
      </c>
      <c r="F59" s="61">
        <f>F62+F60+F61</f>
        <v>0</v>
      </c>
      <c r="G59" s="26"/>
      <c r="H59" s="26"/>
      <c r="I59" s="26"/>
      <c r="J59" s="26"/>
      <c r="K59" s="26"/>
      <c r="L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1:253" s="27" customFormat="1" ht="22.5" customHeight="1">
      <c r="A60" s="59">
        <v>22012500</v>
      </c>
      <c r="B60" s="67" t="s">
        <v>130</v>
      </c>
      <c r="C60" s="57">
        <f t="shared" si="3"/>
        <v>200000</v>
      </c>
      <c r="D60" s="61">
        <v>200000</v>
      </c>
      <c r="E60" s="61">
        <v>0</v>
      </c>
      <c r="F60" s="61">
        <v>0</v>
      </c>
      <c r="G60" s="26"/>
      <c r="H60" s="26"/>
      <c r="I60" s="26"/>
      <c r="J60" s="26"/>
      <c r="K60" s="26"/>
      <c r="L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1:253" s="27" customFormat="1" ht="48" customHeight="1">
      <c r="A61" s="59">
        <v>22080402</v>
      </c>
      <c r="B61" s="67" t="s">
        <v>131</v>
      </c>
      <c r="C61" s="57">
        <f t="shared" si="3"/>
        <v>25000</v>
      </c>
      <c r="D61" s="61">
        <v>25000</v>
      </c>
      <c r="E61" s="61">
        <v>0</v>
      </c>
      <c r="F61" s="61">
        <v>0</v>
      </c>
      <c r="G61" s="26"/>
      <c r="H61" s="26"/>
      <c r="I61" s="26"/>
      <c r="J61" s="26"/>
      <c r="K61" s="26"/>
      <c r="L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pans="1:253" s="27" customFormat="1" ht="15">
      <c r="A62" s="59">
        <v>22090000</v>
      </c>
      <c r="B62" s="60" t="s">
        <v>74</v>
      </c>
      <c r="C62" s="57">
        <f t="shared" si="3"/>
        <v>26000</v>
      </c>
      <c r="D62" s="61">
        <f>D63+D64</f>
        <v>26000</v>
      </c>
      <c r="E62" s="61">
        <f>E63+E64</f>
        <v>0</v>
      </c>
      <c r="F62" s="61">
        <f>F63+F64</f>
        <v>0</v>
      </c>
      <c r="G62" s="26"/>
      <c r="H62" s="26"/>
      <c r="I62" s="26"/>
      <c r="J62" s="26"/>
      <c r="K62" s="26"/>
      <c r="L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pans="1:253" s="27" customFormat="1" ht="49.5" customHeight="1">
      <c r="A63" s="59">
        <v>22090100</v>
      </c>
      <c r="B63" s="60" t="s">
        <v>75</v>
      </c>
      <c r="C63" s="57">
        <f t="shared" si="3"/>
        <v>22000</v>
      </c>
      <c r="D63" s="61">
        <v>22000</v>
      </c>
      <c r="E63" s="61">
        <v>0</v>
      </c>
      <c r="F63" s="61">
        <v>0</v>
      </c>
      <c r="G63" s="26"/>
      <c r="H63" s="26"/>
      <c r="I63" s="26"/>
      <c r="J63" s="26"/>
      <c r="K63" s="26"/>
      <c r="L63" s="26"/>
      <c r="IK63" s="26"/>
      <c r="IL63" s="26"/>
      <c r="IM63" s="26"/>
      <c r="IN63" s="26"/>
      <c r="IO63" s="26"/>
      <c r="IP63" s="26"/>
      <c r="IQ63" s="26"/>
      <c r="IR63" s="26"/>
      <c r="IS63" s="26"/>
    </row>
    <row r="64" spans="1:253" s="27" customFormat="1" ht="47.25" customHeight="1">
      <c r="A64" s="59">
        <v>22090400</v>
      </c>
      <c r="B64" s="60" t="s">
        <v>76</v>
      </c>
      <c r="C64" s="57">
        <f t="shared" si="3"/>
        <v>4000</v>
      </c>
      <c r="D64" s="61">
        <v>4000</v>
      </c>
      <c r="E64" s="61">
        <v>0</v>
      </c>
      <c r="F64" s="61">
        <v>0</v>
      </c>
      <c r="G64" s="26"/>
      <c r="H64" s="26"/>
      <c r="I64" s="26"/>
      <c r="J64" s="26"/>
      <c r="K64" s="26"/>
      <c r="L64" s="26"/>
      <c r="IK64" s="26"/>
      <c r="IL64" s="26"/>
      <c r="IM64" s="26"/>
      <c r="IN64" s="26"/>
      <c r="IO64" s="26"/>
      <c r="IP64" s="26"/>
      <c r="IQ64" s="26"/>
      <c r="IR64" s="26"/>
      <c r="IS64" s="26"/>
    </row>
    <row r="65" spans="1:253" s="27" customFormat="1" ht="29.25" customHeight="1" hidden="1">
      <c r="A65" s="59"/>
      <c r="B65" s="60"/>
      <c r="C65" s="57">
        <f t="shared" si="3"/>
        <v>0</v>
      </c>
      <c r="D65" s="61"/>
      <c r="E65" s="61"/>
      <c r="F65" s="61"/>
      <c r="G65" s="26"/>
      <c r="H65" s="26"/>
      <c r="I65" s="26"/>
      <c r="J65" s="26"/>
      <c r="K65" s="26"/>
      <c r="L65" s="26"/>
      <c r="IK65" s="26"/>
      <c r="IL65" s="26"/>
      <c r="IM65" s="26"/>
      <c r="IN65" s="26"/>
      <c r="IO65" s="26"/>
      <c r="IP65" s="26"/>
      <c r="IQ65" s="26"/>
      <c r="IR65" s="26"/>
      <c r="IS65" s="26"/>
    </row>
    <row r="66" spans="1:253" s="27" customFormat="1" ht="20.25" customHeight="1" hidden="1">
      <c r="A66" s="59" t="s">
        <v>28</v>
      </c>
      <c r="B66" s="60" t="s">
        <v>28</v>
      </c>
      <c r="C66" s="57">
        <f t="shared" si="3"/>
        <v>0</v>
      </c>
      <c r="D66" s="61"/>
      <c r="E66" s="61"/>
      <c r="F66" s="61"/>
      <c r="G66" s="26"/>
      <c r="H66" s="26"/>
      <c r="I66" s="26"/>
      <c r="J66" s="26"/>
      <c r="K66" s="26"/>
      <c r="L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pans="1:253" s="27" customFormat="1" ht="27" customHeight="1" hidden="1">
      <c r="A67" s="59">
        <v>23000000</v>
      </c>
      <c r="B67" s="60" t="s">
        <v>33</v>
      </c>
      <c r="C67" s="57">
        <f t="shared" si="3"/>
        <v>0</v>
      </c>
      <c r="D67" s="61"/>
      <c r="E67" s="61"/>
      <c r="F67" s="61"/>
      <c r="G67" s="26"/>
      <c r="H67" s="26"/>
      <c r="I67" s="26"/>
      <c r="J67" s="26"/>
      <c r="K67" s="26"/>
      <c r="L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pans="1:253" s="27" customFormat="1" ht="20.25" customHeight="1" hidden="1">
      <c r="A68" s="59" t="s">
        <v>28</v>
      </c>
      <c r="B68" s="60" t="s">
        <v>28</v>
      </c>
      <c r="C68" s="57">
        <f t="shared" si="3"/>
        <v>0</v>
      </c>
      <c r="D68" s="61"/>
      <c r="E68" s="61"/>
      <c r="F68" s="61"/>
      <c r="G68" s="26"/>
      <c r="H68" s="26"/>
      <c r="I68" s="26"/>
      <c r="J68" s="26"/>
      <c r="K68" s="26"/>
      <c r="L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3" s="27" customFormat="1" ht="20.25" customHeight="1">
      <c r="A69" s="59">
        <v>24000000</v>
      </c>
      <c r="B69" s="60" t="s">
        <v>12</v>
      </c>
      <c r="C69" s="57">
        <f t="shared" si="3"/>
        <v>21000</v>
      </c>
      <c r="D69" s="61">
        <f aca="true" t="shared" si="4" ref="D69:F70">D70</f>
        <v>0</v>
      </c>
      <c r="E69" s="61">
        <f t="shared" si="4"/>
        <v>21000</v>
      </c>
      <c r="F69" s="61">
        <f t="shared" si="4"/>
        <v>0</v>
      </c>
      <c r="G69" s="26"/>
      <c r="H69" s="26"/>
      <c r="I69" s="26"/>
      <c r="J69" s="26"/>
      <c r="K69" s="26"/>
      <c r="L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pans="1:253" s="27" customFormat="1" ht="20.25" customHeight="1">
      <c r="A70" s="59">
        <v>24060000</v>
      </c>
      <c r="B70" s="60" t="s">
        <v>77</v>
      </c>
      <c r="C70" s="57">
        <f t="shared" si="3"/>
        <v>21000</v>
      </c>
      <c r="D70" s="61">
        <f t="shared" si="4"/>
        <v>0</v>
      </c>
      <c r="E70" s="61">
        <f t="shared" si="4"/>
        <v>21000</v>
      </c>
      <c r="F70" s="61">
        <f t="shared" si="4"/>
        <v>0</v>
      </c>
      <c r="G70" s="26"/>
      <c r="H70" s="26"/>
      <c r="I70" s="26"/>
      <c r="J70" s="26"/>
      <c r="K70" s="26"/>
      <c r="L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pans="1:253" s="27" customFormat="1" ht="62.25" customHeight="1">
      <c r="A71" s="59">
        <v>24062100</v>
      </c>
      <c r="B71" s="60" t="s">
        <v>78</v>
      </c>
      <c r="C71" s="57">
        <f t="shared" si="3"/>
        <v>21000</v>
      </c>
      <c r="D71" s="61">
        <v>0</v>
      </c>
      <c r="E71" s="61">
        <v>21000</v>
      </c>
      <c r="F71" s="61">
        <v>0</v>
      </c>
      <c r="G71" s="26"/>
      <c r="H71" s="26"/>
      <c r="I71" s="26"/>
      <c r="J71" s="26"/>
      <c r="K71" s="26"/>
      <c r="L71" s="26"/>
      <c r="IK71" s="26"/>
      <c r="IL71" s="26"/>
      <c r="IM71" s="26"/>
      <c r="IN71" s="26"/>
      <c r="IO71" s="26"/>
      <c r="IP71" s="26"/>
      <c r="IQ71" s="26"/>
      <c r="IR71" s="26"/>
      <c r="IS71" s="26"/>
    </row>
    <row r="72" spans="1:253" s="27" customFormat="1" ht="15">
      <c r="A72" s="59">
        <v>24060000</v>
      </c>
      <c r="B72" s="60" t="s">
        <v>73</v>
      </c>
      <c r="C72" s="57">
        <f>C73</f>
        <v>50000</v>
      </c>
      <c r="D72" s="57">
        <f>D73</f>
        <v>50000</v>
      </c>
      <c r="E72" s="57">
        <f>E73</f>
        <v>0</v>
      </c>
      <c r="F72" s="57">
        <f>F73</f>
        <v>0</v>
      </c>
      <c r="G72" s="26"/>
      <c r="H72" s="26"/>
      <c r="I72" s="26"/>
      <c r="J72" s="26"/>
      <c r="K72" s="26"/>
      <c r="L72" s="26"/>
      <c r="IK72" s="26"/>
      <c r="IL72" s="26"/>
      <c r="IM72" s="26"/>
      <c r="IN72" s="26"/>
      <c r="IO72" s="26"/>
      <c r="IP72" s="26"/>
      <c r="IQ72" s="26"/>
      <c r="IR72" s="26"/>
      <c r="IS72" s="26"/>
    </row>
    <row r="73" spans="1:253" s="27" customFormat="1" ht="15">
      <c r="A73" s="59">
        <v>24060300</v>
      </c>
      <c r="B73" s="60" t="s">
        <v>73</v>
      </c>
      <c r="C73" s="57">
        <f t="shared" si="3"/>
        <v>50000</v>
      </c>
      <c r="D73" s="61">
        <v>50000</v>
      </c>
      <c r="E73" s="61">
        <v>0</v>
      </c>
      <c r="F73" s="61">
        <v>0</v>
      </c>
      <c r="G73" s="26"/>
      <c r="H73" s="26"/>
      <c r="I73" s="26"/>
      <c r="J73" s="26"/>
      <c r="K73" s="26"/>
      <c r="L73" s="26"/>
      <c r="IK73" s="26"/>
      <c r="IL73" s="26"/>
      <c r="IM73" s="26"/>
      <c r="IN73" s="26"/>
      <c r="IO73" s="26"/>
      <c r="IP73" s="26"/>
      <c r="IQ73" s="26"/>
      <c r="IR73" s="26"/>
      <c r="IS73" s="26"/>
    </row>
    <row r="74" spans="1:253" s="27" customFormat="1" ht="11.25" customHeight="1">
      <c r="A74" s="59"/>
      <c r="B74" s="60"/>
      <c r="C74" s="57"/>
      <c r="D74" s="61"/>
      <c r="E74" s="61"/>
      <c r="F74" s="61"/>
      <c r="G74" s="26"/>
      <c r="H74" s="26"/>
      <c r="I74" s="26"/>
      <c r="J74" s="26"/>
      <c r="K74" s="26"/>
      <c r="L74" s="26"/>
      <c r="IK74" s="26"/>
      <c r="IL74" s="26"/>
      <c r="IM74" s="26"/>
      <c r="IN74" s="26"/>
      <c r="IO74" s="26"/>
      <c r="IP74" s="26"/>
      <c r="IQ74" s="26"/>
      <c r="IR74" s="26"/>
      <c r="IS74" s="26"/>
    </row>
    <row r="75" spans="1:253" s="27" customFormat="1" ht="20.25" customHeight="1">
      <c r="A75" s="59">
        <v>25000000</v>
      </c>
      <c r="B75" s="60" t="s">
        <v>34</v>
      </c>
      <c r="C75" s="57">
        <f aca="true" t="shared" si="5" ref="C75:C87">D75+E75</f>
        <v>880000</v>
      </c>
      <c r="D75" s="57">
        <f>D76</f>
        <v>0</v>
      </c>
      <c r="E75" s="57">
        <f>E76</f>
        <v>880000</v>
      </c>
      <c r="F75" s="57">
        <f>F76</f>
        <v>0</v>
      </c>
      <c r="G75" s="26"/>
      <c r="H75" s="26"/>
      <c r="I75" s="26"/>
      <c r="J75" s="26"/>
      <c r="K75" s="26"/>
      <c r="L75" s="26"/>
      <c r="IK75" s="26"/>
      <c r="IL75" s="26"/>
      <c r="IM75" s="26"/>
      <c r="IN75" s="26"/>
      <c r="IO75" s="26"/>
      <c r="IP75" s="26"/>
      <c r="IQ75" s="26"/>
      <c r="IR75" s="26"/>
      <c r="IS75" s="26"/>
    </row>
    <row r="76" spans="1:253" s="27" customFormat="1" ht="39" customHeight="1">
      <c r="A76" s="59">
        <v>25010100</v>
      </c>
      <c r="B76" s="60" t="s">
        <v>124</v>
      </c>
      <c r="C76" s="57">
        <f t="shared" si="5"/>
        <v>880000</v>
      </c>
      <c r="D76" s="57">
        <v>0</v>
      </c>
      <c r="E76" s="57">
        <v>880000</v>
      </c>
      <c r="F76" s="57">
        <v>0</v>
      </c>
      <c r="G76" s="26"/>
      <c r="H76" s="26"/>
      <c r="I76" s="26"/>
      <c r="J76" s="26"/>
      <c r="K76" s="26"/>
      <c r="L76" s="26"/>
      <c r="IK76" s="26"/>
      <c r="IL76" s="26"/>
      <c r="IM76" s="26"/>
      <c r="IN76" s="26"/>
      <c r="IO76" s="26"/>
      <c r="IP76" s="26"/>
      <c r="IQ76" s="26"/>
      <c r="IR76" s="26"/>
      <c r="IS76" s="26"/>
    </row>
    <row r="77" spans="1:253" s="27" customFormat="1" ht="20.25" customHeight="1" hidden="1">
      <c r="A77" s="59" t="s">
        <v>28</v>
      </c>
      <c r="B77" s="60" t="s">
        <v>28</v>
      </c>
      <c r="C77" s="57">
        <f t="shared" si="5"/>
        <v>0</v>
      </c>
      <c r="D77" s="57"/>
      <c r="E77" s="57"/>
      <c r="F77" s="57"/>
      <c r="G77" s="26"/>
      <c r="H77" s="26"/>
      <c r="I77" s="26"/>
      <c r="J77" s="26"/>
      <c r="K77" s="26"/>
      <c r="L77" s="26"/>
      <c r="IK77" s="26"/>
      <c r="IL77" s="26"/>
      <c r="IM77" s="26"/>
      <c r="IN77" s="26"/>
      <c r="IO77" s="26"/>
      <c r="IP77" s="26"/>
      <c r="IQ77" s="26"/>
      <c r="IR77" s="26"/>
      <c r="IS77" s="26"/>
    </row>
    <row r="78" spans="1:253" s="27" customFormat="1" ht="20.25" customHeight="1">
      <c r="A78" s="59"/>
      <c r="B78" s="60"/>
      <c r="C78" s="57"/>
      <c r="D78" s="57"/>
      <c r="E78" s="57"/>
      <c r="F78" s="57"/>
      <c r="G78" s="26"/>
      <c r="H78" s="26"/>
      <c r="I78" s="26"/>
      <c r="J78" s="26"/>
      <c r="K78" s="26"/>
      <c r="L78" s="26"/>
      <c r="IK78" s="26"/>
      <c r="IL78" s="26"/>
      <c r="IM78" s="26"/>
      <c r="IN78" s="26"/>
      <c r="IO78" s="26"/>
      <c r="IP78" s="26"/>
      <c r="IQ78" s="26"/>
      <c r="IR78" s="26"/>
      <c r="IS78" s="26"/>
    </row>
    <row r="79" spans="1:253" s="22" customFormat="1" ht="20.25" customHeight="1">
      <c r="A79" s="55">
        <v>30000000</v>
      </c>
      <c r="B79" s="56" t="s">
        <v>13</v>
      </c>
      <c r="C79" s="57">
        <f t="shared" si="5"/>
        <v>1250000</v>
      </c>
      <c r="D79" s="57">
        <f>D80+D82+D84</f>
        <v>0</v>
      </c>
      <c r="E79" s="57">
        <f>E80+E82+E84</f>
        <v>1250000</v>
      </c>
      <c r="F79" s="57">
        <f>F80+F82+F84</f>
        <v>1250000</v>
      </c>
      <c r="G79" s="3"/>
      <c r="H79" s="3"/>
      <c r="I79" s="3"/>
      <c r="J79" s="3"/>
      <c r="K79" s="3"/>
      <c r="L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s="27" customFormat="1" ht="26.25" customHeight="1" hidden="1">
      <c r="A80" s="59">
        <v>31000000</v>
      </c>
      <c r="B80" s="60" t="s">
        <v>14</v>
      </c>
      <c r="C80" s="57">
        <f t="shared" si="5"/>
        <v>0</v>
      </c>
      <c r="D80" s="61"/>
      <c r="E80" s="61"/>
      <c r="F80" s="61"/>
      <c r="G80" s="26"/>
      <c r="H80" s="26"/>
      <c r="I80" s="26"/>
      <c r="J80" s="26"/>
      <c r="K80" s="26"/>
      <c r="L80" s="26"/>
      <c r="IK80" s="26"/>
      <c r="IL80" s="26"/>
      <c r="IM80" s="26"/>
      <c r="IN80" s="26"/>
      <c r="IO80" s="26"/>
      <c r="IP80" s="26"/>
      <c r="IQ80" s="26"/>
      <c r="IR80" s="26"/>
      <c r="IS80" s="26"/>
    </row>
    <row r="81" spans="1:253" s="27" customFormat="1" ht="20.25" customHeight="1" hidden="1">
      <c r="A81" s="59" t="s">
        <v>28</v>
      </c>
      <c r="B81" s="60" t="s">
        <v>28</v>
      </c>
      <c r="C81" s="57">
        <f t="shared" si="5"/>
        <v>0</v>
      </c>
      <c r="D81" s="61"/>
      <c r="E81" s="61"/>
      <c r="F81" s="61"/>
      <c r="G81" s="26"/>
      <c r="H81" s="26"/>
      <c r="I81" s="26"/>
      <c r="J81" s="26"/>
      <c r="K81" s="26"/>
      <c r="L81" s="26"/>
      <c r="IK81" s="26"/>
      <c r="IL81" s="26"/>
      <c r="IM81" s="26"/>
      <c r="IN81" s="26"/>
      <c r="IO81" s="26"/>
      <c r="IP81" s="26"/>
      <c r="IQ81" s="26"/>
      <c r="IR81" s="26"/>
      <c r="IS81" s="26"/>
    </row>
    <row r="82" spans="1:253" s="27" customFormat="1" ht="27.75" customHeight="1" hidden="1">
      <c r="A82" s="59">
        <v>32000000</v>
      </c>
      <c r="B82" s="60" t="s">
        <v>15</v>
      </c>
      <c r="C82" s="57">
        <f t="shared" si="5"/>
        <v>0</v>
      </c>
      <c r="D82" s="61"/>
      <c r="E82" s="61"/>
      <c r="F82" s="61"/>
      <c r="G82" s="26"/>
      <c r="H82" s="26"/>
      <c r="I82" s="26"/>
      <c r="J82" s="26"/>
      <c r="K82" s="26"/>
      <c r="L82" s="26"/>
      <c r="IK82" s="26"/>
      <c r="IL82" s="26"/>
      <c r="IM82" s="26"/>
      <c r="IN82" s="26"/>
      <c r="IO82" s="26"/>
      <c r="IP82" s="26"/>
      <c r="IQ82" s="26"/>
      <c r="IR82" s="26"/>
      <c r="IS82" s="26"/>
    </row>
    <row r="83" spans="1:253" s="27" customFormat="1" ht="20.25" customHeight="1" hidden="1">
      <c r="A83" s="59" t="s">
        <v>28</v>
      </c>
      <c r="B83" s="60" t="s">
        <v>28</v>
      </c>
      <c r="C83" s="57">
        <f t="shared" si="5"/>
        <v>0</v>
      </c>
      <c r="D83" s="61"/>
      <c r="E83" s="61"/>
      <c r="F83" s="61"/>
      <c r="G83" s="26"/>
      <c r="H83" s="26"/>
      <c r="I83" s="26"/>
      <c r="J83" s="26"/>
      <c r="K83" s="26"/>
      <c r="L83" s="26"/>
      <c r="IK83" s="26"/>
      <c r="IL83" s="26"/>
      <c r="IM83" s="26"/>
      <c r="IN83" s="26"/>
      <c r="IO83" s="26"/>
      <c r="IP83" s="26"/>
      <c r="IQ83" s="26"/>
      <c r="IR83" s="26"/>
      <c r="IS83" s="26"/>
    </row>
    <row r="84" spans="1:253" s="27" customFormat="1" ht="29.25" customHeight="1">
      <c r="A84" s="59">
        <v>33000000</v>
      </c>
      <c r="B84" s="60" t="s">
        <v>35</v>
      </c>
      <c r="C84" s="57">
        <f t="shared" si="5"/>
        <v>1250000</v>
      </c>
      <c r="D84" s="61">
        <v>0</v>
      </c>
      <c r="E84" s="61">
        <f>E85</f>
        <v>1250000</v>
      </c>
      <c r="F84" s="61">
        <f>F85</f>
        <v>1250000</v>
      </c>
      <c r="G84" s="26"/>
      <c r="H84" s="26"/>
      <c r="I84" s="26"/>
      <c r="J84" s="26"/>
      <c r="K84" s="26"/>
      <c r="L84" s="26"/>
      <c r="IK84" s="26"/>
      <c r="IL84" s="26"/>
      <c r="IM84" s="26"/>
      <c r="IN84" s="26"/>
      <c r="IO84" s="26"/>
      <c r="IP84" s="26"/>
      <c r="IQ84" s="26"/>
      <c r="IR84" s="26"/>
      <c r="IS84" s="26"/>
    </row>
    <row r="85" spans="1:253" s="27" customFormat="1" ht="15">
      <c r="A85" s="59">
        <v>33010000</v>
      </c>
      <c r="B85" s="60" t="s">
        <v>79</v>
      </c>
      <c r="C85" s="57">
        <f t="shared" si="5"/>
        <v>1250000</v>
      </c>
      <c r="D85" s="61">
        <v>0</v>
      </c>
      <c r="E85" s="61">
        <f>E86</f>
        <v>1250000</v>
      </c>
      <c r="F85" s="61">
        <f>F86</f>
        <v>1250000</v>
      </c>
      <c r="G85" s="26"/>
      <c r="H85" s="26"/>
      <c r="I85" s="26"/>
      <c r="J85" s="26"/>
      <c r="K85" s="26"/>
      <c r="L85" s="26"/>
      <c r="IK85" s="26"/>
      <c r="IL85" s="26"/>
      <c r="IM85" s="26"/>
      <c r="IN85" s="26"/>
      <c r="IO85" s="26"/>
      <c r="IP85" s="26"/>
      <c r="IQ85" s="26"/>
      <c r="IR85" s="26"/>
      <c r="IS85" s="26"/>
    </row>
    <row r="86" spans="1:253" s="27" customFormat="1" ht="81" customHeight="1">
      <c r="A86" s="59">
        <v>31010100</v>
      </c>
      <c r="B86" s="60" t="s">
        <v>80</v>
      </c>
      <c r="C86" s="57">
        <f t="shared" si="5"/>
        <v>1250000</v>
      </c>
      <c r="D86" s="61">
        <v>0</v>
      </c>
      <c r="E86" s="61">
        <v>1250000</v>
      </c>
      <c r="F86" s="61">
        <v>1250000</v>
      </c>
      <c r="G86" s="26"/>
      <c r="H86" s="26"/>
      <c r="I86" s="26"/>
      <c r="J86" s="26"/>
      <c r="K86" s="26"/>
      <c r="L86" s="26"/>
      <c r="IK86" s="26"/>
      <c r="IL86" s="26"/>
      <c r="IM86" s="26"/>
      <c r="IN86" s="26"/>
      <c r="IO86" s="26"/>
      <c r="IP86" s="26"/>
      <c r="IQ86" s="26"/>
      <c r="IR86" s="26"/>
      <c r="IS86" s="26"/>
    </row>
    <row r="87" spans="1:253" s="27" customFormat="1" ht="20.25" customHeight="1" hidden="1">
      <c r="A87" s="59" t="s">
        <v>28</v>
      </c>
      <c r="B87" s="60" t="s">
        <v>28</v>
      </c>
      <c r="C87" s="57">
        <f t="shared" si="5"/>
        <v>0</v>
      </c>
      <c r="D87" s="61"/>
      <c r="E87" s="61"/>
      <c r="F87" s="61"/>
      <c r="G87" s="26"/>
      <c r="H87" s="26"/>
      <c r="I87" s="26"/>
      <c r="J87" s="26"/>
      <c r="K87" s="26"/>
      <c r="L87" s="26"/>
      <c r="IK87" s="26"/>
      <c r="IL87" s="26"/>
      <c r="IM87" s="26"/>
      <c r="IN87" s="26"/>
      <c r="IO87" s="26"/>
      <c r="IP87" s="26"/>
      <c r="IQ87" s="26"/>
      <c r="IR87" s="26"/>
      <c r="IS87" s="26"/>
    </row>
    <row r="88" spans="1:253" s="27" customFormat="1" ht="12.75" customHeight="1">
      <c r="A88" s="59"/>
      <c r="B88" s="60"/>
      <c r="C88" s="57"/>
      <c r="D88" s="61"/>
      <c r="E88" s="61"/>
      <c r="F88" s="61"/>
      <c r="G88" s="26"/>
      <c r="H88" s="26"/>
      <c r="I88" s="26"/>
      <c r="J88" s="26"/>
      <c r="K88" s="26"/>
      <c r="L88" s="26"/>
      <c r="IK88" s="26"/>
      <c r="IL88" s="26"/>
      <c r="IM88" s="26"/>
      <c r="IN88" s="26"/>
      <c r="IO88" s="26"/>
      <c r="IP88" s="26"/>
      <c r="IQ88" s="26"/>
      <c r="IR88" s="26"/>
      <c r="IS88" s="26"/>
    </row>
    <row r="89" spans="1:253" s="24" customFormat="1" ht="20.25" customHeight="1">
      <c r="A89" s="55">
        <v>40000000</v>
      </c>
      <c r="B89" s="56" t="s">
        <v>2</v>
      </c>
      <c r="C89" s="57">
        <f>D89+E89</f>
        <v>11569500</v>
      </c>
      <c r="D89" s="61">
        <f>D90</f>
        <v>11569500</v>
      </c>
      <c r="E89" s="61">
        <f>E90</f>
        <v>0</v>
      </c>
      <c r="F89" s="61">
        <f>F90</f>
        <v>0</v>
      </c>
      <c r="G89" s="23"/>
      <c r="H89" s="23"/>
      <c r="I89" s="23"/>
      <c r="J89" s="23"/>
      <c r="K89" s="23"/>
      <c r="L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27" customFormat="1" ht="20.25" customHeight="1">
      <c r="A90" s="59">
        <v>41000000</v>
      </c>
      <c r="B90" s="60" t="s">
        <v>36</v>
      </c>
      <c r="C90" s="57">
        <f>D90+E90</f>
        <v>11569500</v>
      </c>
      <c r="D90" s="61">
        <f>D95+D97</f>
        <v>11569500</v>
      </c>
      <c r="E90" s="61">
        <f>E95+E97</f>
        <v>0</v>
      </c>
      <c r="F90" s="61">
        <f>F95+F97</f>
        <v>0</v>
      </c>
      <c r="G90" s="26"/>
      <c r="H90" s="26"/>
      <c r="I90" s="26"/>
      <c r="J90" s="26"/>
      <c r="K90" s="26"/>
      <c r="L90" s="26"/>
      <c r="IK90" s="26"/>
      <c r="IL90" s="26"/>
      <c r="IM90" s="26"/>
      <c r="IN90" s="26"/>
      <c r="IO90" s="26"/>
      <c r="IP90" s="26"/>
      <c r="IQ90" s="26"/>
      <c r="IR90" s="26"/>
      <c r="IS90" s="26"/>
    </row>
    <row r="91" spans="1:253" s="27" customFormat="1" ht="20.25" customHeight="1" hidden="1">
      <c r="A91" s="59"/>
      <c r="B91" s="60"/>
      <c r="C91" s="57"/>
      <c r="D91" s="61"/>
      <c r="E91" s="61"/>
      <c r="F91" s="61"/>
      <c r="G91" s="26"/>
      <c r="H91" s="26"/>
      <c r="I91" s="26"/>
      <c r="J91" s="26"/>
      <c r="K91" s="26"/>
      <c r="L91" s="26"/>
      <c r="IK91" s="26"/>
      <c r="IL91" s="26"/>
      <c r="IM91" s="26"/>
      <c r="IN91" s="26"/>
      <c r="IO91" s="26"/>
      <c r="IP91" s="26"/>
      <c r="IQ91" s="26"/>
      <c r="IR91" s="26"/>
      <c r="IS91" s="26"/>
    </row>
    <row r="92" spans="1:253" s="27" customFormat="1" ht="20.25" customHeight="1" hidden="1">
      <c r="A92" s="59"/>
      <c r="B92" s="60"/>
      <c r="C92" s="57"/>
      <c r="D92" s="61"/>
      <c r="E92" s="61"/>
      <c r="F92" s="61"/>
      <c r="G92" s="26"/>
      <c r="H92" s="26"/>
      <c r="I92" s="26"/>
      <c r="J92" s="26"/>
      <c r="K92" s="26"/>
      <c r="L92" s="26"/>
      <c r="IK92" s="26"/>
      <c r="IL92" s="26"/>
      <c r="IM92" s="26"/>
      <c r="IN92" s="26"/>
      <c r="IO92" s="26"/>
      <c r="IP92" s="26"/>
      <c r="IQ92" s="26"/>
      <c r="IR92" s="26"/>
      <c r="IS92" s="26"/>
    </row>
    <row r="93" spans="1:253" s="27" customFormat="1" ht="20.25" customHeight="1" hidden="1">
      <c r="A93" s="59">
        <v>41010000</v>
      </c>
      <c r="B93" s="60" t="s">
        <v>37</v>
      </c>
      <c r="C93" s="57">
        <f>D93+E93</f>
        <v>0</v>
      </c>
      <c r="D93" s="61"/>
      <c r="E93" s="61"/>
      <c r="F93" s="61"/>
      <c r="G93" s="26"/>
      <c r="H93" s="26"/>
      <c r="I93" s="26"/>
      <c r="J93" s="26"/>
      <c r="K93" s="26"/>
      <c r="L93" s="26"/>
      <c r="IK93" s="26"/>
      <c r="IL93" s="26"/>
      <c r="IM93" s="26"/>
      <c r="IN93" s="26"/>
      <c r="IO93" s="26"/>
      <c r="IP93" s="26"/>
      <c r="IQ93" s="26"/>
      <c r="IR93" s="26"/>
      <c r="IS93" s="26"/>
    </row>
    <row r="94" spans="1:253" s="27" customFormat="1" ht="20.25" customHeight="1" hidden="1">
      <c r="A94" s="59" t="s">
        <v>38</v>
      </c>
      <c r="B94" s="60" t="s">
        <v>39</v>
      </c>
      <c r="C94" s="57">
        <f>D94+E94</f>
        <v>0</v>
      </c>
      <c r="D94" s="61"/>
      <c r="E94" s="61"/>
      <c r="F94" s="61"/>
      <c r="G94" s="26"/>
      <c r="H94" s="26"/>
      <c r="I94" s="26"/>
      <c r="J94" s="26"/>
      <c r="K94" s="26"/>
      <c r="L94" s="26"/>
      <c r="IK94" s="26"/>
      <c r="IL94" s="26"/>
      <c r="IM94" s="26"/>
      <c r="IN94" s="26"/>
      <c r="IO94" s="26"/>
      <c r="IP94" s="26"/>
      <c r="IQ94" s="26"/>
      <c r="IR94" s="26"/>
      <c r="IS94" s="26"/>
    </row>
    <row r="95" spans="1:253" s="27" customFormat="1" ht="20.25" customHeight="1">
      <c r="A95" s="59">
        <v>41020000</v>
      </c>
      <c r="B95" s="60" t="s">
        <v>40</v>
      </c>
      <c r="C95" s="57">
        <f>D95+E95</f>
        <v>10043000</v>
      </c>
      <c r="D95" s="57">
        <f>D96</f>
        <v>10043000</v>
      </c>
      <c r="E95" s="57">
        <f>E96</f>
        <v>0</v>
      </c>
      <c r="F95" s="57">
        <f>F96</f>
        <v>0</v>
      </c>
      <c r="G95" s="26"/>
      <c r="H95" s="26"/>
      <c r="I95" s="26"/>
      <c r="J95" s="26"/>
      <c r="K95" s="26"/>
      <c r="L95" s="26"/>
      <c r="IK95" s="26"/>
      <c r="IL95" s="26"/>
      <c r="IM95" s="26"/>
      <c r="IN95" s="26"/>
      <c r="IO95" s="26"/>
      <c r="IP95" s="26"/>
      <c r="IQ95" s="26"/>
      <c r="IR95" s="26"/>
      <c r="IS95" s="26"/>
    </row>
    <row r="96" spans="1:253" s="27" customFormat="1" ht="20.25" customHeight="1">
      <c r="A96" s="59">
        <v>41020900</v>
      </c>
      <c r="B96" s="60" t="s">
        <v>103</v>
      </c>
      <c r="C96" s="57">
        <f>D96+E96</f>
        <v>10043000</v>
      </c>
      <c r="D96" s="57">
        <v>10043000</v>
      </c>
      <c r="E96" s="57">
        <v>0</v>
      </c>
      <c r="F96" s="57">
        <v>0</v>
      </c>
      <c r="G96" s="26"/>
      <c r="H96" s="26"/>
      <c r="I96" s="26"/>
      <c r="J96" s="26"/>
      <c r="K96" s="26"/>
      <c r="L96" s="26"/>
      <c r="IK96" s="26"/>
      <c r="IL96" s="26"/>
      <c r="IM96" s="26"/>
      <c r="IN96" s="26"/>
      <c r="IO96" s="26"/>
      <c r="IP96" s="26"/>
      <c r="IQ96" s="26"/>
      <c r="IR96" s="26"/>
      <c r="IS96" s="26"/>
    </row>
    <row r="97" spans="1:253" s="27" customFormat="1" ht="20.25" customHeight="1">
      <c r="A97" s="59">
        <v>41035000</v>
      </c>
      <c r="B97" s="60" t="s">
        <v>134</v>
      </c>
      <c r="C97" s="57">
        <f>D97+E97</f>
        <v>1526500</v>
      </c>
      <c r="D97" s="57">
        <f>300000+1226500</f>
        <v>1526500</v>
      </c>
      <c r="E97" s="57">
        <v>0</v>
      </c>
      <c r="F97" s="57">
        <v>0</v>
      </c>
      <c r="G97" s="26"/>
      <c r="H97" s="26"/>
      <c r="I97" s="26"/>
      <c r="J97" s="26"/>
      <c r="K97" s="26"/>
      <c r="L97" s="26"/>
      <c r="IK97" s="26"/>
      <c r="IL97" s="26"/>
      <c r="IM97" s="26"/>
      <c r="IN97" s="26"/>
      <c r="IO97" s="26"/>
      <c r="IP97" s="26"/>
      <c r="IQ97" s="26"/>
      <c r="IR97" s="26"/>
      <c r="IS97" s="26"/>
    </row>
    <row r="98" spans="1:253" s="27" customFormat="1" ht="12.75" customHeight="1">
      <c r="A98" s="59"/>
      <c r="B98" s="60"/>
      <c r="C98" s="57"/>
      <c r="D98" s="57"/>
      <c r="E98" s="57"/>
      <c r="F98" s="57"/>
      <c r="G98" s="26"/>
      <c r="H98" s="26"/>
      <c r="I98" s="26"/>
      <c r="J98" s="26"/>
      <c r="K98" s="26"/>
      <c r="L98" s="26"/>
      <c r="IK98" s="26"/>
      <c r="IL98" s="26"/>
      <c r="IM98" s="26"/>
      <c r="IN98" s="26"/>
      <c r="IO98" s="26"/>
      <c r="IP98" s="26"/>
      <c r="IQ98" s="26"/>
      <c r="IR98" s="26"/>
      <c r="IS98" s="26"/>
    </row>
    <row r="99" spans="1:253" s="27" customFormat="1" ht="20.25" customHeight="1" hidden="1">
      <c r="A99" s="59" t="s">
        <v>39</v>
      </c>
      <c r="B99" s="60" t="s">
        <v>39</v>
      </c>
      <c r="C99" s="57">
        <f aca="true" t="shared" si="6" ref="C99:C106">D99+E99</f>
        <v>0</v>
      </c>
      <c r="D99" s="57"/>
      <c r="E99" s="57"/>
      <c r="F99" s="57"/>
      <c r="G99" s="26"/>
      <c r="H99" s="26"/>
      <c r="I99" s="26"/>
      <c r="J99" s="26"/>
      <c r="K99" s="26"/>
      <c r="L99" s="26"/>
      <c r="IK99" s="26"/>
      <c r="IL99" s="26"/>
      <c r="IM99" s="26"/>
      <c r="IN99" s="26"/>
      <c r="IO99" s="26"/>
      <c r="IP99" s="26"/>
      <c r="IQ99" s="26"/>
      <c r="IR99" s="26"/>
      <c r="IS99" s="26"/>
    </row>
    <row r="100" spans="1:253" s="27" customFormat="1" ht="20.25" customHeight="1" hidden="1">
      <c r="A100" s="59">
        <v>41030000</v>
      </c>
      <c r="B100" s="60" t="s">
        <v>41</v>
      </c>
      <c r="C100" s="57">
        <f t="shared" si="6"/>
        <v>0</v>
      </c>
      <c r="D100" s="61"/>
      <c r="E100" s="61"/>
      <c r="F100" s="61"/>
      <c r="G100" s="26"/>
      <c r="H100" s="26"/>
      <c r="I100" s="26"/>
      <c r="J100" s="26"/>
      <c r="K100" s="26"/>
      <c r="L100" s="26"/>
      <c r="IK100" s="26"/>
      <c r="IL100" s="26"/>
      <c r="IM100" s="26"/>
      <c r="IN100" s="26"/>
      <c r="IO100" s="26"/>
      <c r="IP100" s="26"/>
      <c r="IQ100" s="26"/>
      <c r="IR100" s="26"/>
      <c r="IS100" s="26"/>
    </row>
    <row r="101" spans="1:253" s="27" customFormat="1" ht="20.25" customHeight="1" hidden="1">
      <c r="A101" s="59" t="s">
        <v>39</v>
      </c>
      <c r="B101" s="60" t="s">
        <v>39</v>
      </c>
      <c r="C101" s="57">
        <f t="shared" si="6"/>
        <v>0</v>
      </c>
      <c r="D101" s="61"/>
      <c r="E101" s="61"/>
      <c r="F101" s="61"/>
      <c r="G101" s="26"/>
      <c r="H101" s="26"/>
      <c r="I101" s="26"/>
      <c r="J101" s="26"/>
      <c r="K101" s="26"/>
      <c r="L101" s="26"/>
      <c r="IK101" s="26"/>
      <c r="IL101" s="26"/>
      <c r="IM101" s="26"/>
      <c r="IN101" s="26"/>
      <c r="IO101" s="26"/>
      <c r="IP101" s="26"/>
      <c r="IQ101" s="26"/>
      <c r="IR101" s="26"/>
      <c r="IS101" s="26"/>
    </row>
    <row r="102" spans="1:253" s="27" customFormat="1" ht="29.25" customHeight="1" hidden="1">
      <c r="A102" s="59">
        <v>42000000</v>
      </c>
      <c r="B102" s="60" t="s">
        <v>16</v>
      </c>
      <c r="C102" s="57">
        <f t="shared" si="6"/>
        <v>0</v>
      </c>
      <c r="D102" s="61"/>
      <c r="E102" s="61"/>
      <c r="F102" s="61"/>
      <c r="G102" s="26"/>
      <c r="H102" s="26"/>
      <c r="I102" s="26"/>
      <c r="J102" s="26"/>
      <c r="K102" s="26"/>
      <c r="L102" s="26"/>
      <c r="IK102" s="26"/>
      <c r="IL102" s="26"/>
      <c r="IM102" s="26"/>
      <c r="IN102" s="26"/>
      <c r="IO102" s="26"/>
      <c r="IP102" s="26"/>
      <c r="IQ102" s="26"/>
      <c r="IR102" s="26"/>
      <c r="IS102" s="26"/>
    </row>
    <row r="103" spans="1:253" s="27" customFormat="1" ht="20.25" customHeight="1" hidden="1">
      <c r="A103" s="59" t="s">
        <v>39</v>
      </c>
      <c r="B103" s="60" t="s">
        <v>39</v>
      </c>
      <c r="C103" s="57">
        <f t="shared" si="6"/>
        <v>0</v>
      </c>
      <c r="D103" s="61"/>
      <c r="E103" s="61"/>
      <c r="F103" s="61"/>
      <c r="G103" s="26"/>
      <c r="H103" s="26"/>
      <c r="I103" s="26"/>
      <c r="J103" s="26"/>
      <c r="K103" s="26"/>
      <c r="L103" s="26"/>
      <c r="IK103" s="26"/>
      <c r="IL103" s="26"/>
      <c r="IM103" s="26"/>
      <c r="IN103" s="26"/>
      <c r="IO103" s="26"/>
      <c r="IP103" s="26"/>
      <c r="IQ103" s="26"/>
      <c r="IR103" s="26"/>
      <c r="IS103" s="26"/>
    </row>
    <row r="104" spans="1:253" s="22" customFormat="1" ht="20.25" customHeight="1">
      <c r="A104" s="55">
        <v>50000000</v>
      </c>
      <c r="B104" s="56" t="s">
        <v>9</v>
      </c>
      <c r="C104" s="57">
        <f t="shared" si="6"/>
        <v>340000</v>
      </c>
      <c r="D104" s="61">
        <f aca="true" t="shared" si="7" ref="D104:F105">D105</f>
        <v>0</v>
      </c>
      <c r="E104" s="61">
        <f t="shared" si="7"/>
        <v>340000</v>
      </c>
      <c r="F104" s="61">
        <f t="shared" si="7"/>
        <v>0</v>
      </c>
      <c r="G104" s="3"/>
      <c r="H104" s="3"/>
      <c r="I104" s="3"/>
      <c r="J104" s="3"/>
      <c r="K104" s="3"/>
      <c r="L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s="22" customFormat="1" ht="20.25" customHeight="1">
      <c r="A105" s="55">
        <v>50100000</v>
      </c>
      <c r="B105" s="56" t="s">
        <v>81</v>
      </c>
      <c r="C105" s="57">
        <f t="shared" si="6"/>
        <v>340000</v>
      </c>
      <c r="D105" s="61">
        <f t="shared" si="7"/>
        <v>0</v>
      </c>
      <c r="E105" s="61">
        <f t="shared" si="7"/>
        <v>340000</v>
      </c>
      <c r="F105" s="61">
        <f t="shared" si="7"/>
        <v>0</v>
      </c>
      <c r="G105" s="3"/>
      <c r="H105" s="3"/>
      <c r="I105" s="3"/>
      <c r="J105" s="3"/>
      <c r="K105" s="3"/>
      <c r="L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s="22" customFormat="1" ht="62.25" customHeight="1">
      <c r="A106" s="55">
        <v>50110000</v>
      </c>
      <c r="B106" s="56" t="s">
        <v>82</v>
      </c>
      <c r="C106" s="57">
        <f t="shared" si="6"/>
        <v>340000</v>
      </c>
      <c r="D106" s="61">
        <v>0</v>
      </c>
      <c r="E106" s="61">
        <f>280000+60000</f>
        <v>340000</v>
      </c>
      <c r="F106" s="61">
        <v>0</v>
      </c>
      <c r="G106" s="3"/>
      <c r="H106" s="3"/>
      <c r="I106" s="3"/>
      <c r="J106" s="3"/>
      <c r="K106" s="3"/>
      <c r="L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s="22" customFormat="1" ht="15">
      <c r="A107" s="55"/>
      <c r="B107" s="56"/>
      <c r="C107" s="57"/>
      <c r="D107" s="61"/>
      <c r="E107" s="61"/>
      <c r="F107" s="61"/>
      <c r="G107" s="3"/>
      <c r="H107" s="3"/>
      <c r="I107" s="3"/>
      <c r="J107" s="3"/>
      <c r="K107" s="3"/>
      <c r="L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s="22" customFormat="1" ht="24" customHeight="1">
      <c r="A108" s="59"/>
      <c r="B108" s="63" t="s">
        <v>42</v>
      </c>
      <c r="C108" s="64">
        <f>D108+E108</f>
        <v>31800500</v>
      </c>
      <c r="D108" s="58">
        <f>D7+D53+D79+D104+D89</f>
        <v>29309500</v>
      </c>
      <c r="E108" s="58">
        <f>E7+E53+E79+E104+E89</f>
        <v>2491000</v>
      </c>
      <c r="F108" s="58">
        <f>F7+F53+F79+F104+F89</f>
        <v>1250000</v>
      </c>
      <c r="G108" s="3"/>
      <c r="H108" s="3"/>
      <c r="I108" s="3"/>
      <c r="J108" s="3"/>
      <c r="K108" s="3"/>
      <c r="L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11" spans="1:4" ht="15.75">
      <c r="A111" s="43" t="s">
        <v>83</v>
      </c>
      <c r="B111" s="45"/>
      <c r="C111" s="46"/>
      <c r="D111" s="46" t="s">
        <v>132</v>
      </c>
    </row>
  </sheetData>
  <sheetProtection/>
  <mergeCells count="7">
    <mergeCell ref="A5:A6"/>
    <mergeCell ref="B5:B6"/>
    <mergeCell ref="C2:F2"/>
    <mergeCell ref="A3:E3"/>
    <mergeCell ref="C5:C6"/>
    <mergeCell ref="D5:D6"/>
    <mergeCell ref="E5:F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zoomScalePageLayoutView="0" workbookViewId="0" topLeftCell="F1">
      <selection activeCell="G16" sqref="G16"/>
    </sheetView>
  </sheetViews>
  <sheetFormatPr defaultColWidth="9.16015625" defaultRowHeight="12.75"/>
  <cols>
    <col min="1" max="1" width="3.83203125" style="5" hidden="1" customWidth="1"/>
    <col min="2" max="2" width="12.33203125" style="37" customWidth="1"/>
    <col min="3" max="3" width="11.66015625" style="37" customWidth="1"/>
    <col min="4" max="4" width="56.66015625" style="5" customWidth="1"/>
    <col min="5" max="5" width="17.5" style="5" customWidth="1"/>
    <col min="6" max="6" width="15.5" style="5" customWidth="1"/>
    <col min="7" max="7" width="14.83203125" style="5" customWidth="1"/>
    <col min="8" max="8" width="14.5" style="5" customWidth="1"/>
    <col min="9" max="9" width="10.83203125" style="5" customWidth="1"/>
    <col min="10" max="10" width="15" style="5" customWidth="1"/>
    <col min="11" max="11" width="16" style="5" customWidth="1"/>
    <col min="12" max="13" width="12.66015625" style="5" customWidth="1"/>
    <col min="14" max="14" width="14.5" style="5" customWidth="1"/>
    <col min="15" max="15" width="14.66015625" style="5" customWidth="1"/>
    <col min="16" max="16" width="16.83203125" style="5" customWidth="1"/>
    <col min="17" max="17" width="9.16015625" style="4" customWidth="1"/>
    <col min="18" max="16384" width="9.16015625" style="4" customWidth="1"/>
  </cols>
  <sheetData>
    <row r="1" spans="1:16" s="19" customFormat="1" ht="1.5" customHeight="1">
      <c r="A1" s="18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70.5" customHeight="1">
      <c r="A2" s="2"/>
      <c r="D2" s="2"/>
      <c r="E2" s="1"/>
      <c r="F2" s="1"/>
      <c r="G2" s="1"/>
      <c r="H2" s="1"/>
      <c r="I2" s="1"/>
      <c r="J2" s="1"/>
      <c r="K2" s="1"/>
      <c r="L2" s="69" t="s">
        <v>139</v>
      </c>
      <c r="M2" s="69"/>
      <c r="N2" s="69"/>
      <c r="O2" s="69"/>
      <c r="P2" s="69"/>
      <c r="Q2" s="25"/>
    </row>
    <row r="3" spans="1:16" ht="42.75" customHeight="1">
      <c r="A3" s="2"/>
      <c r="B3" s="72" t="s">
        <v>133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15" customHeight="1">
      <c r="B4" s="38"/>
      <c r="C4" s="39"/>
      <c r="D4" s="6"/>
      <c r="E4" s="6"/>
      <c r="F4" s="6"/>
      <c r="G4" s="12"/>
      <c r="H4" s="6"/>
      <c r="I4" s="6"/>
      <c r="J4" s="7"/>
      <c r="K4" s="8"/>
      <c r="L4" s="8"/>
      <c r="M4" s="8"/>
      <c r="N4" s="8"/>
      <c r="O4" s="8"/>
      <c r="P4" s="30" t="s">
        <v>43</v>
      </c>
    </row>
    <row r="5" spans="1:16" ht="21.75" customHeight="1">
      <c r="A5" s="9"/>
      <c r="B5" s="75" t="s">
        <v>50</v>
      </c>
      <c r="C5" s="75" t="s">
        <v>49</v>
      </c>
      <c r="D5" s="79" t="s">
        <v>53</v>
      </c>
      <c r="E5" s="76" t="s">
        <v>17</v>
      </c>
      <c r="F5" s="76"/>
      <c r="G5" s="76"/>
      <c r="H5" s="76"/>
      <c r="I5" s="76"/>
      <c r="J5" s="76" t="s">
        <v>18</v>
      </c>
      <c r="K5" s="76"/>
      <c r="L5" s="76"/>
      <c r="M5" s="76"/>
      <c r="N5" s="76"/>
      <c r="O5" s="76"/>
      <c r="P5" s="76" t="s">
        <v>19</v>
      </c>
    </row>
    <row r="6" spans="1:16" ht="16.5" customHeight="1">
      <c r="A6" s="10"/>
      <c r="B6" s="75"/>
      <c r="C6" s="75"/>
      <c r="D6" s="74"/>
      <c r="E6" s="74" t="s">
        <v>20</v>
      </c>
      <c r="F6" s="78" t="s">
        <v>21</v>
      </c>
      <c r="G6" s="74" t="s">
        <v>22</v>
      </c>
      <c r="H6" s="74"/>
      <c r="I6" s="78" t="s">
        <v>23</v>
      </c>
      <c r="J6" s="74" t="s">
        <v>20</v>
      </c>
      <c r="K6" s="78" t="s">
        <v>21</v>
      </c>
      <c r="L6" s="74" t="s">
        <v>22</v>
      </c>
      <c r="M6" s="74"/>
      <c r="N6" s="78" t="s">
        <v>23</v>
      </c>
      <c r="O6" s="17" t="s">
        <v>22</v>
      </c>
      <c r="P6" s="76"/>
    </row>
    <row r="7" spans="1:16" ht="20.25" customHeight="1">
      <c r="A7" s="11"/>
      <c r="B7" s="75"/>
      <c r="C7" s="75"/>
      <c r="D7" s="74"/>
      <c r="E7" s="74"/>
      <c r="F7" s="78"/>
      <c r="G7" s="74" t="s">
        <v>24</v>
      </c>
      <c r="H7" s="74" t="s">
        <v>25</v>
      </c>
      <c r="I7" s="78"/>
      <c r="J7" s="74"/>
      <c r="K7" s="78"/>
      <c r="L7" s="74" t="s">
        <v>24</v>
      </c>
      <c r="M7" s="74" t="s">
        <v>25</v>
      </c>
      <c r="N7" s="78"/>
      <c r="O7" s="79" t="s">
        <v>45</v>
      </c>
      <c r="P7" s="76"/>
    </row>
    <row r="8" spans="1:16" ht="31.5" customHeight="1">
      <c r="A8" s="42"/>
      <c r="B8" s="75"/>
      <c r="C8" s="75"/>
      <c r="D8" s="74"/>
      <c r="E8" s="74"/>
      <c r="F8" s="78"/>
      <c r="G8" s="74"/>
      <c r="H8" s="74"/>
      <c r="I8" s="78"/>
      <c r="J8" s="74"/>
      <c r="K8" s="78"/>
      <c r="L8" s="74"/>
      <c r="M8" s="74"/>
      <c r="N8" s="78"/>
      <c r="O8" s="79"/>
      <c r="P8" s="76"/>
    </row>
    <row r="9" spans="1:16" s="15" customFormat="1" ht="14.25">
      <c r="A9" s="14"/>
      <c r="B9" s="40"/>
      <c r="C9" s="40"/>
      <c r="D9" s="47" t="s">
        <v>104</v>
      </c>
      <c r="E9" s="49">
        <f>E10+E12</f>
        <v>3317845</v>
      </c>
      <c r="F9" s="49">
        <f aca="true" t="shared" si="0" ref="F9:O9">F10+F12</f>
        <v>1191784</v>
      </c>
      <c r="G9" s="49">
        <f t="shared" si="0"/>
        <v>1974061</v>
      </c>
      <c r="H9" s="49">
        <f t="shared" si="0"/>
        <v>152000</v>
      </c>
      <c r="I9" s="49">
        <f t="shared" si="0"/>
        <v>0</v>
      </c>
      <c r="J9" s="49">
        <f t="shared" si="0"/>
        <v>50000</v>
      </c>
      <c r="K9" s="49">
        <f t="shared" si="0"/>
        <v>50000</v>
      </c>
      <c r="L9" s="49">
        <f t="shared" si="0"/>
        <v>0</v>
      </c>
      <c r="M9" s="49">
        <f t="shared" si="0"/>
        <v>0</v>
      </c>
      <c r="N9" s="49">
        <f t="shared" si="0"/>
        <v>50000</v>
      </c>
      <c r="O9" s="49">
        <f t="shared" si="0"/>
        <v>50000</v>
      </c>
      <c r="P9" s="49">
        <f>E9+J9</f>
        <v>3367845</v>
      </c>
    </row>
    <row r="10" spans="2:16" ht="18.75" customHeight="1">
      <c r="B10" s="40" t="s">
        <v>26</v>
      </c>
      <c r="C10" s="40"/>
      <c r="D10" s="47" t="s">
        <v>84</v>
      </c>
      <c r="E10" s="49">
        <f aca="true" t="shared" si="1" ref="E10:O10">E11</f>
        <v>3197845</v>
      </c>
      <c r="F10" s="49">
        <f t="shared" si="1"/>
        <v>1071784</v>
      </c>
      <c r="G10" s="49">
        <f t="shared" si="1"/>
        <v>1974061</v>
      </c>
      <c r="H10" s="49">
        <f t="shared" si="1"/>
        <v>152000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49">
        <f aca="true" t="shared" si="2" ref="P10:P36">E10+J10</f>
        <v>3197845</v>
      </c>
    </row>
    <row r="11" spans="2:16" ht="15">
      <c r="B11" s="41" t="s">
        <v>105</v>
      </c>
      <c r="C11" s="41" t="s">
        <v>44</v>
      </c>
      <c r="D11" s="34" t="s">
        <v>106</v>
      </c>
      <c r="E11" s="50">
        <f>F11+G11+H11+I11</f>
        <v>3197845</v>
      </c>
      <c r="F11" s="50">
        <f>1046584+25200</f>
        <v>1071784</v>
      </c>
      <c r="G11" s="50">
        <v>1974061</v>
      </c>
      <c r="H11" s="50">
        <v>152000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49">
        <f t="shared" si="2"/>
        <v>3197845</v>
      </c>
    </row>
    <row r="12" spans="2:16" ht="15">
      <c r="B12" s="41" t="s">
        <v>120</v>
      </c>
      <c r="C12" s="33">
        <v>250404</v>
      </c>
      <c r="D12" s="36" t="s">
        <v>101</v>
      </c>
      <c r="E12" s="50">
        <f>F12+G12+H12+I12</f>
        <v>120000</v>
      </c>
      <c r="F12" s="50">
        <v>120000</v>
      </c>
      <c r="G12" s="50">
        <v>0</v>
      </c>
      <c r="H12" s="50">
        <v>0</v>
      </c>
      <c r="I12" s="50">
        <v>0</v>
      </c>
      <c r="J12" s="51">
        <f>K12</f>
        <v>50000</v>
      </c>
      <c r="K12" s="50">
        <v>50000</v>
      </c>
      <c r="L12" s="50">
        <v>0</v>
      </c>
      <c r="M12" s="50">
        <v>0</v>
      </c>
      <c r="N12" s="50">
        <v>50000</v>
      </c>
      <c r="O12" s="50">
        <v>50000</v>
      </c>
      <c r="P12" s="49">
        <f t="shared" si="2"/>
        <v>170000</v>
      </c>
    </row>
    <row r="13" spans="2:16" ht="9" customHeight="1">
      <c r="B13" s="31"/>
      <c r="C13" s="33"/>
      <c r="D13" s="36"/>
      <c r="E13" s="50"/>
      <c r="F13" s="50"/>
      <c r="G13" s="50"/>
      <c r="H13" s="50"/>
      <c r="I13" s="50"/>
      <c r="J13" s="51"/>
      <c r="K13" s="50"/>
      <c r="L13" s="50"/>
      <c r="M13" s="50"/>
      <c r="N13" s="50"/>
      <c r="O13" s="50"/>
      <c r="P13" s="49"/>
    </row>
    <row r="14" spans="2:16" ht="20.25" customHeight="1">
      <c r="B14" s="31">
        <v>1011000</v>
      </c>
      <c r="C14" s="31"/>
      <c r="D14" s="35" t="s">
        <v>108</v>
      </c>
      <c r="E14" s="49">
        <f>E15</f>
        <v>11526500</v>
      </c>
      <c r="F14" s="49">
        <f aca="true" t="shared" si="3" ref="F14:O14">F15</f>
        <v>11526500</v>
      </c>
      <c r="G14" s="49">
        <f t="shared" si="3"/>
        <v>6962192</v>
      </c>
      <c r="H14" s="49">
        <f t="shared" si="3"/>
        <v>2591400</v>
      </c>
      <c r="I14" s="49">
        <f t="shared" si="3"/>
        <v>0</v>
      </c>
      <c r="J14" s="49">
        <f t="shared" si="3"/>
        <v>880000</v>
      </c>
      <c r="K14" s="49">
        <f t="shared" si="3"/>
        <v>880000</v>
      </c>
      <c r="L14" s="49">
        <f t="shared" si="3"/>
        <v>0</v>
      </c>
      <c r="M14" s="49">
        <f t="shared" si="3"/>
        <v>0</v>
      </c>
      <c r="N14" s="49">
        <f t="shared" si="3"/>
        <v>0</v>
      </c>
      <c r="O14" s="49">
        <f t="shared" si="3"/>
        <v>0</v>
      </c>
      <c r="P14" s="49">
        <f t="shared" si="2"/>
        <v>12406500</v>
      </c>
    </row>
    <row r="15" spans="2:16" ht="19.5" customHeight="1">
      <c r="B15" s="41" t="s">
        <v>107</v>
      </c>
      <c r="C15" s="41" t="s">
        <v>85</v>
      </c>
      <c r="D15" s="34" t="s">
        <v>109</v>
      </c>
      <c r="E15" s="50">
        <f>F15</f>
        <v>11526500</v>
      </c>
      <c r="F15" s="50">
        <f>10000000+300000+1226500</f>
        <v>11526500</v>
      </c>
      <c r="G15" s="50">
        <f>6806192+156000</f>
        <v>6962192</v>
      </c>
      <c r="H15" s="50">
        <f>2241400+300000+50000</f>
        <v>2591400</v>
      </c>
      <c r="I15" s="50">
        <v>0</v>
      </c>
      <c r="J15" s="50">
        <f>K15</f>
        <v>880000</v>
      </c>
      <c r="K15" s="50">
        <v>880000</v>
      </c>
      <c r="L15" s="50">
        <v>0</v>
      </c>
      <c r="M15" s="50">
        <v>0</v>
      </c>
      <c r="N15" s="50">
        <v>0</v>
      </c>
      <c r="O15" s="50">
        <v>0</v>
      </c>
      <c r="P15" s="49">
        <f t="shared" si="2"/>
        <v>12406500</v>
      </c>
    </row>
    <row r="16" spans="2:16" ht="15">
      <c r="B16" s="41"/>
      <c r="C16" s="41"/>
      <c r="D16" s="3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9"/>
    </row>
    <row r="17" spans="2:16" ht="14.25">
      <c r="B17" s="40" t="s">
        <v>111</v>
      </c>
      <c r="C17" s="40"/>
      <c r="D17" s="35" t="s">
        <v>110</v>
      </c>
      <c r="E17" s="49">
        <f>E18+E19</f>
        <v>371000</v>
      </c>
      <c r="F17" s="49">
        <f aca="true" t="shared" si="4" ref="F17:O17">F18+F19</f>
        <v>371000</v>
      </c>
      <c r="G17" s="49">
        <f t="shared" si="4"/>
        <v>0</v>
      </c>
      <c r="H17" s="49">
        <f t="shared" si="4"/>
        <v>0</v>
      </c>
      <c r="I17" s="49">
        <f t="shared" si="4"/>
        <v>0</v>
      </c>
      <c r="J17" s="49">
        <f t="shared" si="4"/>
        <v>0</v>
      </c>
      <c r="K17" s="49">
        <f t="shared" si="4"/>
        <v>0</v>
      </c>
      <c r="L17" s="49">
        <f t="shared" si="4"/>
        <v>0</v>
      </c>
      <c r="M17" s="49">
        <f t="shared" si="4"/>
        <v>0</v>
      </c>
      <c r="N17" s="49">
        <f t="shared" si="4"/>
        <v>0</v>
      </c>
      <c r="O17" s="49">
        <f t="shared" si="4"/>
        <v>0</v>
      </c>
      <c r="P17" s="49">
        <f t="shared" si="2"/>
        <v>371000</v>
      </c>
    </row>
    <row r="18" spans="2:16" ht="16.5" customHeight="1">
      <c r="B18" s="52">
        <v>1513280</v>
      </c>
      <c r="C18" s="41" t="s">
        <v>86</v>
      </c>
      <c r="D18" s="34" t="s">
        <v>87</v>
      </c>
      <c r="E18" s="50">
        <f>F18+G18+H18+I18</f>
        <v>200000</v>
      </c>
      <c r="F18" s="50">
        <f>130000+70000</f>
        <v>200000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49">
        <f t="shared" si="2"/>
        <v>200000</v>
      </c>
    </row>
    <row r="19" spans="2:16" ht="76.5" customHeight="1">
      <c r="B19" s="52">
        <v>1513460</v>
      </c>
      <c r="C19" s="41" t="s">
        <v>88</v>
      </c>
      <c r="D19" s="34" t="s">
        <v>112</v>
      </c>
      <c r="E19" s="50">
        <f>F19+G19+H19+I19</f>
        <v>171000</v>
      </c>
      <c r="F19" s="50">
        <f>121000+50000</f>
        <v>171000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49">
        <f t="shared" si="2"/>
        <v>171000</v>
      </c>
    </row>
    <row r="20" spans="2:16" ht="15">
      <c r="B20" s="52"/>
      <c r="C20" s="41"/>
      <c r="D20" s="3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9"/>
    </row>
    <row r="21" spans="2:16" ht="14.25">
      <c r="B21" s="53">
        <v>2410000</v>
      </c>
      <c r="C21" s="40"/>
      <c r="D21" s="35" t="s">
        <v>113</v>
      </c>
      <c r="E21" s="49">
        <f>E22+E23</f>
        <v>178000</v>
      </c>
      <c r="F21" s="49">
        <f aca="true" t="shared" si="5" ref="F21:O21">F22+F23</f>
        <v>178000</v>
      </c>
      <c r="G21" s="49">
        <f t="shared" si="5"/>
        <v>34092</v>
      </c>
      <c r="H21" s="49">
        <f t="shared" si="5"/>
        <v>1400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2"/>
        <v>178000</v>
      </c>
    </row>
    <row r="22" spans="2:16" ht="15">
      <c r="B22" s="41" t="s">
        <v>114</v>
      </c>
      <c r="C22" s="41" t="s">
        <v>93</v>
      </c>
      <c r="D22" s="48" t="s">
        <v>94</v>
      </c>
      <c r="E22" s="50">
        <f>F22</f>
        <v>43000</v>
      </c>
      <c r="F22" s="54">
        <v>43000</v>
      </c>
      <c r="G22" s="54">
        <v>34092</v>
      </c>
      <c r="H22" s="54">
        <v>1400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0">
        <f t="shared" si="2"/>
        <v>43000</v>
      </c>
    </row>
    <row r="23" spans="2:16" ht="15">
      <c r="B23" s="41" t="s">
        <v>115</v>
      </c>
      <c r="C23" s="41" t="s">
        <v>95</v>
      </c>
      <c r="D23" s="48" t="s">
        <v>96</v>
      </c>
      <c r="E23" s="50">
        <f>F23+G23+H23+I23</f>
        <v>135000</v>
      </c>
      <c r="F23" s="50">
        <v>135000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f t="shared" si="2"/>
        <v>135000</v>
      </c>
    </row>
    <row r="24" spans="2:16" ht="15">
      <c r="B24" s="41"/>
      <c r="C24" s="41"/>
      <c r="D24" s="4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4.25">
      <c r="B25" s="53">
        <v>4010000</v>
      </c>
      <c r="C25" s="40"/>
      <c r="D25" s="35" t="s">
        <v>116</v>
      </c>
      <c r="E25" s="49">
        <f>E26+E28+E29+E30+E31+E32+E27</f>
        <v>6207700</v>
      </c>
      <c r="F25" s="49">
        <f aca="true" t="shared" si="6" ref="F25:O25">F26+F28+F29+F30+F31+F32</f>
        <v>5787700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10085955</v>
      </c>
      <c r="K25" s="49">
        <f t="shared" si="6"/>
        <v>10085955</v>
      </c>
      <c r="L25" s="49">
        <f t="shared" si="6"/>
        <v>0</v>
      </c>
      <c r="M25" s="49">
        <f t="shared" si="6"/>
        <v>0</v>
      </c>
      <c r="N25" s="49">
        <f t="shared" si="6"/>
        <v>9724955</v>
      </c>
      <c r="O25" s="49">
        <f t="shared" si="6"/>
        <v>9724955</v>
      </c>
      <c r="P25" s="49">
        <f t="shared" si="2"/>
        <v>16293655</v>
      </c>
    </row>
    <row r="26" spans="2:16" ht="15">
      <c r="B26" s="41" t="s">
        <v>89</v>
      </c>
      <c r="C26" s="41" t="s">
        <v>89</v>
      </c>
      <c r="D26" s="34" t="s">
        <v>90</v>
      </c>
      <c r="E26" s="50">
        <f>F26+G26+H26+I26</f>
        <v>200000</v>
      </c>
      <c r="F26" s="50">
        <f>200000</f>
        <v>200000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49">
        <f t="shared" si="2"/>
        <v>200000</v>
      </c>
    </row>
    <row r="27" spans="2:16" ht="15">
      <c r="B27" s="41" t="s">
        <v>135</v>
      </c>
      <c r="C27" s="41" t="s">
        <v>135</v>
      </c>
      <c r="D27" s="34" t="s">
        <v>136</v>
      </c>
      <c r="E27" s="50">
        <f>F27+G27+H27+I27</f>
        <v>420000</v>
      </c>
      <c r="F27" s="50">
        <v>420000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49">
        <f>E27+J27</f>
        <v>420000</v>
      </c>
    </row>
    <row r="28" spans="2:16" ht="15">
      <c r="B28" s="41" t="s">
        <v>117</v>
      </c>
      <c r="C28" s="41" t="s">
        <v>91</v>
      </c>
      <c r="D28" s="34" t="s">
        <v>92</v>
      </c>
      <c r="E28" s="50">
        <f>F28+G28+H28+I28</f>
        <v>2742700</v>
      </c>
      <c r="F28" s="50">
        <f>2628700+114000</f>
        <v>2742700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49">
        <f t="shared" si="2"/>
        <v>2742700</v>
      </c>
    </row>
    <row r="29" spans="2:16" ht="15">
      <c r="B29" s="41" t="s">
        <v>118</v>
      </c>
      <c r="C29" s="41" t="s">
        <v>47</v>
      </c>
      <c r="D29" s="48" t="s">
        <v>98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1">
        <f aca="true" t="shared" si="7" ref="J29:J36">K29</f>
        <v>7724955</v>
      </c>
      <c r="K29" s="50">
        <f>9530655-405700-1400000</f>
        <v>7724955</v>
      </c>
      <c r="L29" s="50">
        <v>0</v>
      </c>
      <c r="M29" s="50">
        <v>0</v>
      </c>
      <c r="N29" s="50">
        <f>O29</f>
        <v>7724955</v>
      </c>
      <c r="O29" s="50">
        <f>9530655-405700-1400000</f>
        <v>7724955</v>
      </c>
      <c r="P29" s="49">
        <f t="shared" si="2"/>
        <v>7724955</v>
      </c>
    </row>
    <row r="30" spans="2:16" ht="51.75" customHeight="1">
      <c r="B30" s="41" t="s">
        <v>119</v>
      </c>
      <c r="C30" s="33">
        <v>170703</v>
      </c>
      <c r="D30" s="34" t="s">
        <v>97</v>
      </c>
      <c r="E30" s="50">
        <f>F30+G30+H30+I30</f>
        <v>2800000</v>
      </c>
      <c r="F30" s="51">
        <v>2800000</v>
      </c>
      <c r="G30" s="51">
        <v>0</v>
      </c>
      <c r="H30" s="51">
        <v>0</v>
      </c>
      <c r="I30" s="51">
        <v>0</v>
      </c>
      <c r="J30" s="51">
        <f>K30</f>
        <v>2000000</v>
      </c>
      <c r="K30" s="51">
        <f>600000+1400000</f>
        <v>2000000</v>
      </c>
      <c r="L30" s="51">
        <v>0</v>
      </c>
      <c r="M30" s="51">
        <v>0</v>
      </c>
      <c r="N30" s="51">
        <f>O30</f>
        <v>2000000</v>
      </c>
      <c r="O30" s="51">
        <f>600000+1400000</f>
        <v>2000000</v>
      </c>
      <c r="P30" s="49">
        <f t="shared" si="2"/>
        <v>4800000</v>
      </c>
    </row>
    <row r="31" spans="2:16" ht="23.25" customHeight="1">
      <c r="B31" s="33"/>
      <c r="C31" s="33">
        <v>240601</v>
      </c>
      <c r="D31" s="34" t="s">
        <v>99</v>
      </c>
      <c r="E31" s="50">
        <f>F31</f>
        <v>45000</v>
      </c>
      <c r="F31" s="51">
        <v>45000</v>
      </c>
      <c r="G31" s="51">
        <v>0</v>
      </c>
      <c r="H31" s="51">
        <v>0</v>
      </c>
      <c r="I31" s="51">
        <v>0</v>
      </c>
      <c r="J31" s="51">
        <f t="shared" si="7"/>
        <v>21000</v>
      </c>
      <c r="K31" s="51">
        <v>21000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2"/>
        <v>66000</v>
      </c>
    </row>
    <row r="32" spans="2:16" ht="61.5" customHeight="1">
      <c r="B32" s="33"/>
      <c r="C32" s="33">
        <v>240900</v>
      </c>
      <c r="D32" s="34" t="s">
        <v>100</v>
      </c>
      <c r="E32" s="50">
        <f>F32+G32+H32+I32</f>
        <v>0</v>
      </c>
      <c r="F32" s="50">
        <v>0</v>
      </c>
      <c r="G32" s="50">
        <v>0</v>
      </c>
      <c r="H32" s="50">
        <v>0</v>
      </c>
      <c r="I32" s="50">
        <v>0</v>
      </c>
      <c r="J32" s="51">
        <f t="shared" si="7"/>
        <v>340000</v>
      </c>
      <c r="K32" s="50">
        <f>280000+60000</f>
        <v>340000</v>
      </c>
      <c r="L32" s="50">
        <v>0</v>
      </c>
      <c r="M32" s="50">
        <v>0</v>
      </c>
      <c r="N32" s="50">
        <v>0</v>
      </c>
      <c r="O32" s="50">
        <v>0</v>
      </c>
      <c r="P32" s="49">
        <f t="shared" si="2"/>
        <v>340000</v>
      </c>
    </row>
    <row r="33" spans="2:16" ht="15">
      <c r="B33" s="33"/>
      <c r="C33" s="33">
        <v>250380</v>
      </c>
      <c r="D33" s="34" t="s">
        <v>134</v>
      </c>
      <c r="E33" s="50">
        <f>F33+G33+H33+I33</f>
        <v>1116500</v>
      </c>
      <c r="F33" s="50">
        <f>1076500+40000</f>
        <v>1116500</v>
      </c>
      <c r="G33" s="50">
        <v>0</v>
      </c>
      <c r="H33" s="50">
        <v>0</v>
      </c>
      <c r="I33" s="50">
        <v>0</v>
      </c>
      <c r="J33" s="51">
        <f>K33</f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49">
        <f>E33+J33</f>
        <v>1116500</v>
      </c>
    </row>
    <row r="34" spans="2:16" ht="45">
      <c r="B34" s="33"/>
      <c r="C34" s="33">
        <v>170102</v>
      </c>
      <c r="D34" s="34" t="s">
        <v>137</v>
      </c>
      <c r="E34" s="50">
        <f>F34+G34+H34+I34</f>
        <v>50000</v>
      </c>
      <c r="F34" s="50">
        <v>50000</v>
      </c>
      <c r="G34" s="50">
        <v>0</v>
      </c>
      <c r="H34" s="50">
        <v>0</v>
      </c>
      <c r="I34" s="50">
        <v>0</v>
      </c>
      <c r="J34" s="51">
        <f>K34</f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49"/>
    </row>
    <row r="35" spans="2:16" ht="15.75" customHeight="1">
      <c r="B35" s="31"/>
      <c r="C35" s="33"/>
      <c r="D35" s="36"/>
      <c r="E35" s="49"/>
      <c r="F35" s="50"/>
      <c r="G35" s="50"/>
      <c r="H35" s="50"/>
      <c r="I35" s="50"/>
      <c r="J35" s="51"/>
      <c r="K35" s="50"/>
      <c r="L35" s="50"/>
      <c r="M35" s="50"/>
      <c r="N35" s="50"/>
      <c r="O35" s="50"/>
      <c r="P35" s="49"/>
    </row>
    <row r="36" spans="2:16" ht="14.25">
      <c r="B36" s="31">
        <v>250102</v>
      </c>
      <c r="C36" s="31"/>
      <c r="D36" s="32" t="s">
        <v>102</v>
      </c>
      <c r="E36" s="49">
        <f>F36+G36+H36+I36</f>
        <v>17000</v>
      </c>
      <c r="F36" s="50">
        <v>17000</v>
      </c>
      <c r="G36" s="50">
        <v>0</v>
      </c>
      <c r="H36" s="50">
        <v>0</v>
      </c>
      <c r="I36" s="50">
        <v>0</v>
      </c>
      <c r="J36" s="51">
        <f t="shared" si="7"/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49">
        <f t="shared" si="2"/>
        <v>17000</v>
      </c>
    </row>
    <row r="37" spans="2:16" ht="14.25">
      <c r="B37" s="31"/>
      <c r="C37" s="31"/>
      <c r="D37" s="32"/>
      <c r="E37" s="49"/>
      <c r="F37" s="50"/>
      <c r="G37" s="50"/>
      <c r="H37" s="50"/>
      <c r="I37" s="50"/>
      <c r="J37" s="51"/>
      <c r="K37" s="50"/>
      <c r="L37" s="50"/>
      <c r="M37" s="50"/>
      <c r="N37" s="50"/>
      <c r="O37" s="50"/>
      <c r="P37" s="49"/>
    </row>
    <row r="38" spans="2:16" ht="15">
      <c r="B38" s="33"/>
      <c r="C38" s="33"/>
      <c r="D38" s="32" t="s">
        <v>46</v>
      </c>
      <c r="E38" s="49">
        <f>E9+E14+E17+E21+E25+E36+E33+E34</f>
        <v>22784545</v>
      </c>
      <c r="F38" s="49">
        <f aca="true" t="shared" si="8" ref="F38:O38">F9+F14+F17+F21+F25+F36+F33+F34</f>
        <v>20238484</v>
      </c>
      <c r="G38" s="49">
        <f t="shared" si="8"/>
        <v>8970345</v>
      </c>
      <c r="H38" s="49">
        <f t="shared" si="8"/>
        <v>2744800</v>
      </c>
      <c r="I38" s="49">
        <f t="shared" si="8"/>
        <v>0</v>
      </c>
      <c r="J38" s="49">
        <f t="shared" si="8"/>
        <v>11015955</v>
      </c>
      <c r="K38" s="49">
        <f t="shared" si="8"/>
        <v>11015955</v>
      </c>
      <c r="L38" s="49">
        <f t="shared" si="8"/>
        <v>0</v>
      </c>
      <c r="M38" s="49">
        <f t="shared" si="8"/>
        <v>0</v>
      </c>
      <c r="N38" s="49">
        <f t="shared" si="8"/>
        <v>9774955</v>
      </c>
      <c r="O38" s="49">
        <f t="shared" si="8"/>
        <v>9774955</v>
      </c>
      <c r="P38" s="49">
        <f>E38+J38</f>
        <v>33800500</v>
      </c>
    </row>
    <row r="40" spans="2:16" ht="15" customHeight="1">
      <c r="B40" s="80" t="s">
        <v>51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2:16" ht="16.5" customHeight="1">
      <c r="B41" s="80" t="s">
        <v>52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3" spans="4:8" ht="21" customHeight="1">
      <c r="D43" s="13" t="s">
        <v>83</v>
      </c>
      <c r="E43" s="44"/>
      <c r="F43" s="37"/>
      <c r="H43" s="2" t="s">
        <v>132</v>
      </c>
    </row>
  </sheetData>
  <sheetProtection/>
  <mergeCells count="24">
    <mergeCell ref="B41:P41"/>
    <mergeCell ref="M7:M8"/>
    <mergeCell ref="N6:N8"/>
    <mergeCell ref="O7:O8"/>
    <mergeCell ref="F6:F8"/>
    <mergeCell ref="B5:B8"/>
    <mergeCell ref="B40:P40"/>
    <mergeCell ref="L2:P2"/>
    <mergeCell ref="B1:P1"/>
    <mergeCell ref="L6:M6"/>
    <mergeCell ref="E5:I5"/>
    <mergeCell ref="I6:I8"/>
    <mergeCell ref="L7:L8"/>
    <mergeCell ref="H7:H8"/>
    <mergeCell ref="E6:E8"/>
    <mergeCell ref="J5:O5"/>
    <mergeCell ref="K6:K8"/>
    <mergeCell ref="B3:P3"/>
    <mergeCell ref="G7:G8"/>
    <mergeCell ref="C5:C8"/>
    <mergeCell ref="J6:J8"/>
    <mergeCell ref="G6:H6"/>
    <mergeCell ref="P5:P8"/>
    <mergeCell ref="D5:D8"/>
  </mergeCells>
  <printOptions horizontalCentered="1"/>
  <pageMargins left="0.3937007874015748" right="0.3937007874015748" top="0.1968503937007874" bottom="0.1968503937007874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2016-04-28T08:40:41Z</cp:lastPrinted>
  <dcterms:created xsi:type="dcterms:W3CDTF">2014-01-17T10:52:16Z</dcterms:created>
  <dcterms:modified xsi:type="dcterms:W3CDTF">2016-05-05T19:03:29Z</dcterms:modified>
  <cp:category/>
  <cp:version/>
  <cp:contentType/>
  <cp:contentStatus/>
</cp:coreProperties>
</file>