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  <sheet name="дод.2" sheetId="2" r:id="rId2"/>
    <sheet name="дод.3" sheetId="3" r:id="rId3"/>
    <sheet name="дод. 4" sheetId="4" r:id="rId4"/>
    <sheet name="дод.5" sheetId="5" r:id="rId5"/>
    <sheet name="дод.6." sheetId="6" r:id="rId6"/>
  </sheets>
  <definedNames>
    <definedName name="_xlfn.AGGREGATE" hidden="1">#NAME?</definedName>
    <definedName name="_xlnm.Print_Titles" localSheetId="3">'дод. 4'!$B:$B,'дод. 4'!$10:$17</definedName>
    <definedName name="_xlnm.Print_Titles" localSheetId="0">'дод.1'!$A:$E,'дод.1'!$5:$5</definedName>
    <definedName name="_xlnm.Print_Titles" localSheetId="1">'дод.2'!$6:$6</definedName>
    <definedName name="_xlnm.Print_Titles" localSheetId="2">'дод.3'!$5:$7</definedName>
    <definedName name="_xlnm.Print_Titles" localSheetId="4">'дод.5'!$6:$6</definedName>
    <definedName name="_xlnm.Print_Titles" localSheetId="5">'дод.6.'!$E:$F,'дод.6.'!$15:$17</definedName>
    <definedName name="_xlnm.Print_Area" localSheetId="3">'дод. 4'!$A$1:$V$45</definedName>
    <definedName name="_xlnm.Print_Area" localSheetId="1">'дод.2'!$A$1:$F$23</definedName>
    <definedName name="_xlnm.Print_Area" localSheetId="4">'дод.5'!$A$1:$J$693</definedName>
    <definedName name="_xlnm.Print_Area" localSheetId="5">'дод.6.'!$B$1:$J$32</definedName>
  </definedNames>
  <calcPr fullCalcOnLoad="1"/>
</workbook>
</file>

<file path=xl/sharedStrings.xml><?xml version="1.0" encoding="utf-8"?>
<sst xmlns="http://schemas.openxmlformats.org/spreadsheetml/2006/main" count="403" uniqueCount="280">
  <si>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</si>
  <si>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</si>
  <si>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</si>
  <si>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</si>
  <si>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</si>
  <si>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</si>
  <si>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</si>
  <si>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</si>
  <si>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</si>
  <si>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</si>
  <si>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</si>
  <si>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</si>
  <si>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</si>
  <si>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</si>
  <si>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</si>
  <si>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</si>
  <si>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</si>
  <si>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</si>
  <si>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</si>
  <si>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</si>
  <si>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</si>
  <si>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</si>
  <si>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</si>
  <si>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</si>
  <si>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</si>
  <si>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</si>
  <si>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</si>
  <si>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</si>
  <si>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</si>
  <si>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</si>
  <si>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</si>
  <si>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Код функціональної класифікації видатків та кредитування бюджету</t>
  </si>
  <si>
    <t>в т.ч. бюджет розвитку</t>
  </si>
  <si>
    <t>….</t>
  </si>
  <si>
    <t>…</t>
  </si>
  <si>
    <t>Податки на власність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</si>
  <si>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</si>
  <si>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</si>
  <si>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</si>
  <si>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</si>
  <si>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</si>
  <si>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</si>
  <si>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</si>
  <si>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</si>
  <si>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</si>
  <si>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</si>
  <si>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</si>
  <si>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</si>
  <si>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</si>
  <si>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(тис. грн.)/грн.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</si>
  <si>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</si>
  <si>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t>0100000</t>
  </si>
  <si>
    <t>010116</t>
  </si>
  <si>
    <t>бюджет розвитку</t>
  </si>
  <si>
    <t xml:space="preserve">Всього </t>
  </si>
  <si>
    <t>101ххх0</t>
  </si>
  <si>
    <t>101ххх1</t>
  </si>
  <si>
    <t>101ххх2</t>
  </si>
  <si>
    <t>Назва бюджетної програми</t>
  </si>
  <si>
    <t>Назва підпрограми 1</t>
  </si>
  <si>
    <t>Назва підпрограми 2</t>
  </si>
  <si>
    <t>151ххх0</t>
  </si>
  <si>
    <t>151ххх1</t>
  </si>
  <si>
    <t>151ххх2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</si>
  <si>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</si>
  <si>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</si>
  <si>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</si>
  <si>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</si>
  <si>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</si>
  <si>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</si>
  <si>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1060</t>
  </si>
  <si>
    <t>Реалізація заходів щодо інвестиційного розвитку території</t>
  </si>
  <si>
    <t>0116310</t>
  </si>
  <si>
    <t>150101</t>
  </si>
  <si>
    <t>0490</t>
  </si>
  <si>
    <t>Місцеві податки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</si>
  <si>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</si>
  <si>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</si>
  <si>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</si>
  <si>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</si>
  <si>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</si>
  <si>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</si>
  <si>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</si>
  <si>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</si>
  <si>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</si>
  <si>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</si>
  <si>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</si>
  <si>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</si>
  <si>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Доходи міського бюджету на 2015 рік</t>
  </si>
  <si>
    <t>Податок на прибуток підприємств і організацій, що належать до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</si>
  <si>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</si>
  <si>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</si>
  <si>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</si>
  <si>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</si>
  <si>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</si>
  <si>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</si>
  <si>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</si>
  <si>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</si>
  <si>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</si>
  <si>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</si>
  <si>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</si>
  <si>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</si>
  <si>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Єдиний податок  </t>
  </si>
  <si>
    <t>Єдиний податок з юридичних осіб</t>
  </si>
  <si>
    <t xml:space="preserve">Єдиний податок з фізичних осіб </t>
  </si>
  <si>
    <t xml:space="preserve">Екологічний податок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</si>
  <si>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</si>
  <si>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</si>
  <si>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Інші надходження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</si>
  <si>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</si>
  <si>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</si>
  <si>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</si>
  <si>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надходження 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</si>
  <si>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</si>
  <si>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</si>
  <si>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</si>
  <si>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Інші фонди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</si>
  <si>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</si>
  <si>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Секретар міської ради</t>
  </si>
  <si>
    <t>А.П. Кропивницька</t>
  </si>
  <si>
    <t>Додаток № 1
до рішення ХLV (скликана позачергово) сесії VІ скликання
"Про міській бюджет  на 2015 рік"</t>
  </si>
  <si>
    <r>
      <t>РОЗПОДІЛ</t>
    </r>
    <r>
      <rPr>
        <b/>
        <sz val="14"/>
        <rFont val="Times New Roman"/>
        <family val="1"/>
      </rPr>
      <t xml:space="preserve">
видатків міського бюджету  на 2015 рік</t>
    </r>
  </si>
  <si>
    <t>Виконавчий комітет Коростишівської міської ради</t>
  </si>
  <si>
    <t>070101</t>
  </si>
  <si>
    <t>090412</t>
  </si>
  <si>
    <t xml:space="preserve">Інші видатки на соціальний захист </t>
  </si>
  <si>
    <t>091207</t>
  </si>
  <si>
    <t>100201</t>
  </si>
  <si>
    <t>Теплові мережі</t>
  </si>
  <si>
    <t>100203</t>
  </si>
  <si>
    <t>Благоустрій міста</t>
  </si>
  <si>
    <t>110204</t>
  </si>
  <si>
    <t>Палаци і будинки культури, клуби</t>
  </si>
  <si>
    <t>110502</t>
  </si>
  <si>
    <t>Інші культурно-освітні заклади та заходи</t>
  </si>
  <si>
    <t>Видатки на фінансування робіт, пов"язаних з будівництвом, реконструкцією, утриманням автодоріг загального користування</t>
  </si>
  <si>
    <t>Капітальні видатки</t>
  </si>
  <si>
    <t>Фонд охорони навколишнього природного середовища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</si>
  <si>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</si>
  <si>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Інші видатки</t>
  </si>
  <si>
    <t>Резервний фонд</t>
  </si>
  <si>
    <t xml:space="preserve">Інші додаткові дотації  </t>
  </si>
  <si>
    <t>Фінансування міського бюджету  на 2015 рік</t>
  </si>
  <si>
    <t>200000</t>
  </si>
  <si>
    <t>Внутрішнє фінансування</t>
  </si>
  <si>
    <t>208000</t>
  </si>
  <si>
    <t>Фінансування за рахунок зміни залишків коштів місцевих бюджетів</t>
  </si>
  <si>
    <t>208100</t>
  </si>
  <si>
    <t>208200</t>
  </si>
  <si>
    <t>На кінець періоду</t>
  </si>
  <si>
    <t>208400</t>
  </si>
  <si>
    <t>Кошти, що одержані із загального фонду бюджету до бюджету розвитку ( спеціального фонду)</t>
  </si>
  <si>
    <t>Всього за типом кредитора</t>
  </si>
  <si>
    <t>600000</t>
  </si>
  <si>
    <t>602000</t>
  </si>
  <si>
    <t>Зміни обсягів готівкових коштів</t>
  </si>
  <si>
    <t>602100</t>
  </si>
  <si>
    <t>602200</t>
  </si>
  <si>
    <t>602400</t>
  </si>
  <si>
    <t>Всього за типом боргового зобов"язання</t>
  </si>
  <si>
    <t>Коростишівська міська рада</t>
  </si>
  <si>
    <t>0110220</t>
  </si>
  <si>
    <t>Органи місцевого самоврядування</t>
  </si>
  <si>
    <t>0456</t>
  </si>
  <si>
    <t>0910</t>
  </si>
  <si>
    <t>1011010</t>
  </si>
  <si>
    <t>Дошкільна Освіта (Офіційні трансферти)</t>
  </si>
  <si>
    <t>Дошкільні заклади освіти (Офіційні трансферти)</t>
  </si>
  <si>
    <t>Соціальний захист населення</t>
  </si>
  <si>
    <t>1510000</t>
  </si>
  <si>
    <t xml:space="preserve">Пільги,  що надаються населенню(крім ветеранів війни і праці, військової служби, органів внутрішніх справ та громадян, які постраждали внаслідок Чорнобильської  катастрофи), на оплату житлово-комунальних послуг і природного газу </t>
  </si>
  <si>
    <t>1090</t>
  </si>
  <si>
    <t>Культура і мистецтво</t>
  </si>
  <si>
    <t>2414090</t>
  </si>
  <si>
    <t>0828</t>
  </si>
  <si>
    <t>2414800</t>
  </si>
  <si>
    <t>0829</t>
  </si>
  <si>
    <t>Житлово-комунальне господарство</t>
  </si>
  <si>
    <t>4016080</t>
  </si>
  <si>
    <t>4016310</t>
  </si>
  <si>
    <t>4016710</t>
  </si>
  <si>
    <t>0620</t>
  </si>
  <si>
    <t>0133</t>
  </si>
  <si>
    <t>0118060</t>
  </si>
  <si>
    <t>Акцизний податок з реалізації суб’єктами господарювання роздрібної торгівлі підакцизних товарів</t>
  </si>
  <si>
    <t>Транспортний податок з фізичних осіб</t>
  </si>
  <si>
    <t>Транспортний податок з юридичних осіб</t>
  </si>
  <si>
    <t>Будівництво газопроводів по вулицях Леніна, Лісова, Кірова в с. Теснівка Коростишівського району, Житомирської області</t>
  </si>
  <si>
    <t>Будівництво газопроводів по вулицях  с. Бобрик Коростишівського району, Житомирської області</t>
  </si>
  <si>
    <t>Коригування робочої документації по реконструкції очисних споруд каналізації м. Коростишева продуктивністю 2000 куб.м./добу з перспективою розвитку до 3000 куб.м./добу по вул. Польовій в м. Коростишеві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</si>
  <si>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</si>
  <si>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r>
      <t xml:space="preserve">Обласна рада </t>
    </r>
    <r>
      <rPr>
        <i/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</si>
  <si>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r>
      <t xml:space="preserve">Орган з питань освіти і науки, молоді та спорту </t>
    </r>
    <r>
      <rPr>
        <i/>
        <sz val="12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</si>
  <si>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2"/>
        <color indexed="8"/>
        <rFont val="Times New Roman"/>
        <family val="1"/>
      </rPr>
      <t>(відповідальний виконавець)</t>
    </r>
  </si>
  <si>
    <r>
      <t xml:space="preserve">Орган з питань праці та соціального захисту населення </t>
    </r>
    <r>
      <rPr>
        <i/>
        <sz val="12"/>
        <rFont val="Times New Roman"/>
        <family val="1"/>
      </rPr>
      <t>(головний розпорядник)</t>
    </r>
  </si>
  <si>
    <r>
      <t xml:space="preserve">Орган з питань праці та соціального захисту населення </t>
    </r>
    <r>
      <rPr>
        <i/>
        <sz val="12"/>
        <rFont val="Times New Roman"/>
        <family val="1"/>
      </rPr>
      <t>(відповідальний виконавець)</t>
    </r>
  </si>
  <si>
    <t>Додаток № 3
до рішення ХLVІ (скликана позачергово) сесії VІ скликання
"Про внесення змін до міського бюджету  на 2015 рік"</t>
  </si>
  <si>
    <r>
      <t>Перелік об’єктів, видатки на які у 2015  році будуть проводитися за рахунок коштів бюджету розвитку</t>
    </r>
    <r>
      <rPr>
        <b/>
        <vertAlign val="superscript"/>
        <sz val="18"/>
        <rFont val="Times New Roman"/>
        <family val="1"/>
      </rPr>
      <t>1</t>
    </r>
  </si>
  <si>
    <t>Додаток № 2
до рішення ХLVІ (скликана позачергово) сесії VІ скликання
"Про внесення змін до міського бюджету  на 2015 рік"</t>
  </si>
  <si>
    <t xml:space="preserve">Додаток № 4                                               до рішення районної ради                                   від 29.12.2011 р. № </t>
  </si>
  <si>
    <r>
      <t>Міжбюджетні трансферти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0"/>
      </rPr>
      <t xml:space="preserve">з районного бюджету </t>
    </r>
  </si>
  <si>
    <t>місцевим/державному бюджетам на 2015 рік</t>
  </si>
  <si>
    <t>Код  бюджету</t>
  </si>
  <si>
    <t>Назва місцевого бюджету адміністративно - територіальної одиниці</t>
  </si>
  <si>
    <t>Міжбюджетні трансферти</t>
  </si>
  <si>
    <t>Дотації з районного бюджету</t>
  </si>
  <si>
    <t>Субвенції з районного бюджету</t>
  </si>
  <si>
    <t>РАЗОМ</t>
  </si>
  <si>
    <t>Субвенції загального фонду на:</t>
  </si>
  <si>
    <t>Субвенції спеціального фонду на:</t>
  </si>
  <si>
    <r>
      <t>Інші додаткові дотації</t>
    </r>
    <r>
      <rPr>
        <sz val="12"/>
        <rFont val="Times New Roman Cyr"/>
        <family val="1"/>
      </rPr>
      <t xml:space="preserve"> КТКВК 250315 Сума, </t>
    </r>
    <r>
      <rPr>
        <i/>
        <sz val="12"/>
        <rFont val="Times New Roman CYR"/>
        <family val="1"/>
      </rPr>
      <t>грн.</t>
    </r>
    <r>
      <rPr>
        <sz val="12"/>
        <rFont val="Times New Roman Cyr"/>
        <family val="1"/>
      </rPr>
      <t xml:space="preserve"> </t>
    </r>
  </si>
  <si>
    <r>
      <t xml:space="preserve">Щоденний норматив відрахувань, </t>
    </r>
    <r>
      <rPr>
        <i/>
        <sz val="12"/>
        <rFont val="Times New Roman CYR"/>
        <family val="1"/>
      </rPr>
      <t>%</t>
    </r>
  </si>
  <si>
    <r>
      <t xml:space="preserve">Інші додаткові дотації </t>
    </r>
    <r>
      <rPr>
        <sz val="14"/>
        <rFont val="Times New Roman"/>
        <family val="1"/>
      </rPr>
      <t xml:space="preserve"> КТКВК 250315 Сума, грн. </t>
    </r>
  </si>
  <si>
    <r>
      <t>Освітня субвенція</t>
    </r>
    <r>
      <rPr>
        <sz val="14"/>
        <rFont val="Times New Roman"/>
        <family val="1"/>
      </rPr>
      <t xml:space="preserve"> з державного бюджету місцевим бюджетам</t>
    </r>
  </si>
  <si>
    <t>Субвенція   з  державного  бюджету  місцевим  бюджетам  на  погашення  заборгованості  з  різниці  в  тарифах  на  теплову  енергію, послуги  з  централізованого  водопостачання  та  водовідведення, що  вироблялися,  транспортувалися  та  постачалися  населенню, яка  виникла  в зв’язку   з  невідповідністю  фактичної  вартості  теплової  енергії   та  послуг  з  централізованого  водопостачання  та  водовідведення тарифам, що  затверджувалися  або  погоджувалися  відповідними  органами  державної  влади   чи   органами   місцевого  самоврядування  250383</t>
  </si>
  <si>
    <t>Трансферти всього   загальний фонд</t>
  </si>
  <si>
    <t xml:space="preserve">Субвенція   загальний фонд з державного бюджету </t>
  </si>
  <si>
    <t>в т.ч. на:</t>
  </si>
  <si>
    <t>дошкільні заклади освіти</t>
  </si>
  <si>
    <t xml:space="preserve">заклади культури </t>
  </si>
  <si>
    <t>апарат управління органів місцевого самоврядування</t>
  </si>
  <si>
    <t>додатково виділено</t>
  </si>
  <si>
    <r>
      <t xml:space="preserve">Сума, </t>
    </r>
    <r>
      <rPr>
        <i/>
        <sz val="12"/>
        <rFont val="Times New Roman CYR"/>
        <family val="1"/>
      </rPr>
      <t>грн.</t>
    </r>
    <r>
      <rPr>
        <sz val="12"/>
        <rFont val="Times New Roman Cyr"/>
        <family val="1"/>
      </rPr>
      <t xml:space="preserve"> </t>
    </r>
  </si>
  <si>
    <t>06310501000</t>
  </si>
  <si>
    <t>Більковецька</t>
  </si>
  <si>
    <t>06310504000</t>
  </si>
  <si>
    <t>Віленьківська</t>
  </si>
  <si>
    <t>06310502000</t>
  </si>
  <si>
    <t>Вільнянківська</t>
  </si>
  <si>
    <t>06310503000</t>
  </si>
  <si>
    <t>Вільнянська</t>
  </si>
  <si>
    <t>06310505000</t>
  </si>
  <si>
    <t>Городська</t>
  </si>
  <si>
    <t>06310506000</t>
  </si>
  <si>
    <t>Гуменницька</t>
  </si>
  <si>
    <t>06310507000</t>
  </si>
  <si>
    <t>Здвижківська</t>
  </si>
  <si>
    <t>06310508000</t>
  </si>
  <si>
    <t>Кам"янобрідська</t>
  </si>
  <si>
    <t>06310509000</t>
  </si>
  <si>
    <t>Квітневецька</t>
  </si>
  <si>
    <t>06310510000</t>
  </si>
  <si>
    <t>Кмитівська</t>
  </si>
  <si>
    <t>06310511000</t>
  </si>
  <si>
    <t>Козіївська</t>
  </si>
  <si>
    <t>06310512000</t>
  </si>
  <si>
    <t>Кропивнянська</t>
  </si>
  <si>
    <t>06310513000</t>
  </si>
  <si>
    <t>Минійківська</t>
  </si>
  <si>
    <t>06310514000</t>
  </si>
  <si>
    <t>Садівська</t>
  </si>
  <si>
    <t>06310515000</t>
  </si>
  <si>
    <t>Слобідська</t>
  </si>
  <si>
    <t>06310516000</t>
  </si>
  <si>
    <t>Старосілецька</t>
  </si>
  <si>
    <t>06310517000</t>
  </si>
  <si>
    <t>Стрижівська</t>
  </si>
  <si>
    <t>06310518000</t>
  </si>
  <si>
    <t>Студеницька</t>
  </si>
  <si>
    <t>06310519000</t>
  </si>
  <si>
    <t xml:space="preserve">Торчинська </t>
  </si>
  <si>
    <t>06310520000</t>
  </si>
  <si>
    <t>Харитонівська</t>
  </si>
  <si>
    <t>06310521000</t>
  </si>
  <si>
    <t>Шахворостівська</t>
  </si>
  <si>
    <t>06310522000</t>
  </si>
  <si>
    <t>Щигліївська</t>
  </si>
  <si>
    <t>06310301000</t>
  </si>
  <si>
    <t>м.Коростишів</t>
  </si>
  <si>
    <t>Разом по бюджетах міст, районів, селищ та сіл</t>
  </si>
  <si>
    <t>Додаток № 4
до рішення ХLVІ (скликана позачергово) сесії VІ скликання
"Про внесення змін до міського бюджету  на 2015 рік"</t>
  </si>
  <si>
    <t>Секретар міської ради                                                                                 А.П. Кропивницька</t>
  </si>
  <si>
    <t>Додаток № 6
до рішення ХLVІ (скликана позачергово) сесії VІ скликання
"Про внесення змін до міського бюджету  на 2015 рік"</t>
  </si>
  <si>
    <t>Програма соціально-економічного розвитку міста Коростишева, сіл Теснівки та Бобрика на 2015 рік</t>
  </si>
  <si>
    <t>170703</t>
  </si>
  <si>
    <t>Програма благоустрою міста Коростишева, сіл Теснівки та Бобрика на 2015 рік</t>
  </si>
  <si>
    <t>Програма з утримання житлового фонду, прибудинкових територій, покращення технічного стану будинків комунальної власності міста на 2015 рік</t>
  </si>
  <si>
    <r>
      <t>Перелік місцевих (регіональних) програм, які фінансуватимуться за рахунок коштів
міського бюджету  у 2015 році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</si>
  <si>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Додаток № 5
до рішення ХLVІ (скликана позачергово) сесії VІ скликання
"Про внесення змін до міського бюджету  на 2015 рік"</t>
  </si>
  <si>
    <t>091412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</si>
</sst>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8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8"/>
      <name val="Times New Roman"/>
      <family val="1"/>
    </font>
    <font>
      <b/>
      <vertAlign val="superscript"/>
      <sz val="1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sz val="14"/>
      <name val="Arial Cyr"/>
      <family val="0"/>
    </font>
    <font>
      <i/>
      <sz val="13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25" fillId="0" borderId="0">
      <alignment/>
      <protection/>
    </xf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10" fillId="7" borderId="1" applyNumberFormat="0" applyAlignment="0" applyProtection="0"/>
    <xf numFmtId="0" fontId="11" fillId="44" borderId="2" applyNumberFormat="0" applyAlignment="0" applyProtection="0"/>
    <xf numFmtId="0" fontId="18" fillId="44" borderId="1" applyNumberFormat="0" applyAlignment="0" applyProtection="0"/>
    <xf numFmtId="0" fontId="2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3" fillId="0" borderId="0">
      <alignment vertical="top"/>
      <protection/>
    </xf>
    <xf numFmtId="0" fontId="15" fillId="0" borderId="6" applyNumberFormat="0" applyFill="0" applyAlignment="0" applyProtection="0"/>
    <xf numFmtId="0" fontId="13" fillId="45" borderId="7" applyNumberFormat="0" applyAlignment="0" applyProtection="0"/>
    <xf numFmtId="0" fontId="19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79" fillId="47" borderId="8" applyNumberFormat="0" applyAlignment="0" applyProtection="0"/>
    <xf numFmtId="0" fontId="25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9" fillId="3" borderId="0" applyNumberFormat="0" applyBorder="0" applyAlignment="0" applyProtection="0"/>
    <xf numFmtId="0" fontId="8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2" fillId="47" borderId="12" applyNumberFormat="0" applyAlignment="0" applyProtection="0"/>
    <xf numFmtId="0" fontId="21" fillId="0" borderId="13" applyNumberFormat="0" applyFill="0" applyAlignment="0" applyProtection="0"/>
    <xf numFmtId="0" fontId="83" fillId="51" borderId="0" applyNumberFormat="0" applyBorder="0" applyAlignment="0" applyProtection="0"/>
    <xf numFmtId="0" fontId="24" fillId="0" borderId="0">
      <alignment/>
      <protection/>
    </xf>
    <xf numFmtId="0" fontId="8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0" applyNumberFormat="1" applyFont="1" applyFill="1" applyAlignment="1" applyProtection="1">
      <alignment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vertical="center" wrapText="1"/>
      <protection/>
    </xf>
    <xf numFmtId="0" fontId="34" fillId="0" borderId="0" xfId="0" applyNumberFormat="1" applyFont="1" applyFill="1" applyAlignment="1" applyProtection="1">
      <alignment wrapText="1"/>
      <protection/>
    </xf>
    <xf numFmtId="0" fontId="34" fillId="0" borderId="0" xfId="0" applyFont="1" applyFill="1" applyAlignment="1">
      <alignment wrapText="1"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justify" vertical="center" wrapText="1"/>
    </xf>
    <xf numFmtId="184" fontId="41" fillId="0" borderId="14" xfId="93" applyNumberFormat="1" applyFont="1" applyBorder="1" applyAlignment="1">
      <alignment vertical="center"/>
      <protection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2" fillId="0" borderId="14" xfId="0" applyFont="1" applyBorder="1" applyAlignment="1">
      <alignment horizontal="left" vertical="center" wrapText="1"/>
    </xf>
    <xf numFmtId="49" fontId="30" fillId="52" borderId="14" xfId="0" applyNumberFormat="1" applyFont="1" applyFill="1" applyBorder="1" applyAlignment="1">
      <alignment horizontal="center"/>
    </xf>
    <xf numFmtId="0" fontId="32" fillId="52" borderId="14" xfId="0" applyFont="1" applyFill="1" applyBorder="1" applyAlignment="1">
      <alignment horizontal="center" vertical="center" wrapText="1"/>
    </xf>
    <xf numFmtId="0" fontId="32" fillId="52" borderId="14" xfId="0" applyFont="1" applyFill="1" applyBorder="1" applyAlignment="1">
      <alignment horizontal="left" vertical="center" wrapText="1"/>
    </xf>
    <xf numFmtId="49" fontId="25" fillId="52" borderId="14" xfId="0" applyNumberFormat="1" applyFont="1" applyFill="1" applyBorder="1" applyAlignment="1">
      <alignment horizontal="center"/>
    </xf>
    <xf numFmtId="0" fontId="34" fillId="52" borderId="14" xfId="0" applyFont="1" applyFill="1" applyBorder="1" applyAlignment="1">
      <alignment horizontal="left" vertical="center" wrapText="1"/>
    </xf>
    <xf numFmtId="2" fontId="32" fillId="0" borderId="14" xfId="0" applyNumberFormat="1" applyFont="1" applyFill="1" applyBorder="1" applyAlignment="1" applyProtection="1">
      <alignment horizontal="right" vertical="center"/>
      <protection/>
    </xf>
    <xf numFmtId="2" fontId="40" fillId="0" borderId="14" xfId="0" applyNumberFormat="1" applyFont="1" applyBorder="1" applyAlignment="1">
      <alignment vertical="top" wrapText="1"/>
    </xf>
    <xf numFmtId="2" fontId="34" fillId="0" borderId="14" xfId="0" applyNumberFormat="1" applyFont="1" applyFill="1" applyBorder="1" applyAlignment="1" applyProtection="1">
      <alignment vertical="top"/>
      <protection/>
    </xf>
    <xf numFmtId="2" fontId="45" fillId="0" borderId="14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vertical="top" wrapText="1"/>
    </xf>
    <xf numFmtId="2" fontId="40" fillId="0" borderId="14" xfId="0" applyNumberFormat="1" applyFont="1" applyBorder="1" applyAlignment="1" applyProtection="1">
      <alignment horizontal="center" vertical="center"/>
      <protection/>
    </xf>
    <xf numFmtId="182" fontId="0" fillId="0" borderId="0" xfId="118" applyFont="1" applyFill="1" applyAlignment="1" applyProtection="1">
      <alignment vertical="top"/>
      <protection/>
    </xf>
    <xf numFmtId="2" fontId="32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34" fillId="0" borderId="14" xfId="0" applyFont="1" applyBorder="1" applyAlignment="1">
      <alignment horizontal="justify" vertical="center" wrapText="1"/>
    </xf>
    <xf numFmtId="4" fontId="41" fillId="0" borderId="14" xfId="93" applyNumberFormat="1" applyFont="1" applyBorder="1" applyAlignment="1">
      <alignment horizontal="center" vertical="center"/>
      <protection/>
    </xf>
    <xf numFmtId="4" fontId="42" fillId="0" borderId="14" xfId="93" applyNumberFormat="1" applyFont="1" applyBorder="1" applyAlignment="1">
      <alignment horizontal="center" vertical="center"/>
      <protection/>
    </xf>
    <xf numFmtId="4" fontId="37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51" fillId="0" borderId="14" xfId="0" applyNumberFormat="1" applyFont="1" applyFill="1" applyBorder="1" applyAlignment="1" applyProtection="1">
      <alignment horizontal="center" vertical="center" wrapText="1"/>
      <protection/>
    </xf>
    <xf numFmtId="0" fontId="51" fillId="0" borderId="14" xfId="0" applyNumberFormat="1" applyFont="1" applyFill="1" applyBorder="1" applyAlignment="1" applyProtection="1">
      <alignment horizontal="left" vertical="center" wrapText="1"/>
      <protection/>
    </xf>
    <xf numFmtId="4" fontId="52" fillId="0" borderId="14" xfId="0" applyNumberFormat="1" applyFont="1" applyFill="1" applyBorder="1" applyAlignment="1" applyProtection="1">
      <alignment horizontal="right" vertical="center" wrapText="1"/>
      <protection/>
    </xf>
    <xf numFmtId="4" fontId="53" fillId="0" borderId="14" xfId="0" applyNumberFormat="1" applyFont="1" applyBorder="1" applyAlignment="1">
      <alignment vertical="center" wrapText="1"/>
    </xf>
    <xf numFmtId="0" fontId="52" fillId="0" borderId="14" xfId="0" applyNumberFormat="1" applyFont="1" applyFill="1" applyBorder="1" applyAlignment="1" applyProtection="1">
      <alignment horizontal="center" vertical="center" wrapText="1"/>
      <protection/>
    </xf>
    <xf numFmtId="0" fontId="52" fillId="0" borderId="14" xfId="0" applyNumberFormat="1" applyFont="1" applyFill="1" applyBorder="1" applyAlignment="1" applyProtection="1">
      <alignment vertical="center" wrapText="1"/>
      <protection/>
    </xf>
    <xf numFmtId="4" fontId="54" fillId="0" borderId="14" xfId="0" applyNumberFormat="1" applyFont="1" applyBorder="1" applyAlignment="1">
      <alignment vertical="center" wrapText="1"/>
    </xf>
    <xf numFmtId="4" fontId="52" fillId="0" borderId="14" xfId="0" applyNumberFormat="1" applyFont="1" applyFill="1" applyBorder="1" applyAlignment="1" applyProtection="1">
      <alignment vertical="center" wrapText="1"/>
      <protection/>
    </xf>
    <xf numFmtId="0" fontId="51" fillId="0" borderId="14" xfId="0" applyFont="1" applyBorder="1" applyAlignment="1">
      <alignment vertical="center" wrapText="1"/>
    </xf>
    <xf numFmtId="4" fontId="51" fillId="0" borderId="14" xfId="0" applyNumberFormat="1" applyFont="1" applyFill="1" applyBorder="1" applyAlignment="1" applyProtection="1">
      <alignment horizontal="right" vertical="center" wrapText="1"/>
      <protection/>
    </xf>
    <xf numFmtId="4" fontId="54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justify" vertical="center" wrapText="1"/>
    </xf>
    <xf numFmtId="184" fontId="56" fillId="0" borderId="14" xfId="93" applyNumberFormat="1" applyFont="1" applyBorder="1" applyAlignment="1">
      <alignment vertical="center"/>
      <protection/>
    </xf>
    <xf numFmtId="184" fontId="56" fillId="0" borderId="14" xfId="93" applyNumberFormat="1" applyFont="1" applyBorder="1">
      <alignment vertical="top"/>
      <protection/>
    </xf>
    <xf numFmtId="49" fontId="3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4" xfId="0" applyNumberFormat="1" applyFont="1" applyFill="1" applyBorder="1" applyAlignment="1" applyProtection="1">
      <alignment/>
      <protection/>
    </xf>
    <xf numFmtId="0" fontId="31" fillId="0" borderId="14" xfId="0" applyFont="1" applyBorder="1" applyAlignment="1">
      <alignment horizontal="justify" vertical="center" wrapText="1"/>
    </xf>
    <xf numFmtId="184" fontId="58" fillId="0" borderId="14" xfId="93" applyNumberFormat="1" applyFont="1" applyBorder="1" applyAlignment="1">
      <alignment vertical="top" wrapText="1"/>
      <protection/>
    </xf>
    <xf numFmtId="0" fontId="31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184" fontId="58" fillId="0" borderId="14" xfId="93" applyNumberFormat="1" applyFont="1" applyBorder="1">
      <alignment vertical="top"/>
      <protection/>
    </xf>
    <xf numFmtId="0" fontId="60" fillId="0" borderId="14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184" fontId="31" fillId="0" borderId="14" xfId="0" applyNumberFormat="1" applyFont="1" applyFill="1" applyBorder="1" applyAlignment="1" applyProtection="1">
      <alignment vertical="top"/>
      <protection/>
    </xf>
    <xf numFmtId="184" fontId="58" fillId="0" borderId="14" xfId="0" applyNumberFormat="1" applyFont="1" applyBorder="1" applyAlignment="1">
      <alignment vertical="justify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56" fillId="0" borderId="14" xfId="93" applyNumberFormat="1" applyFont="1" applyBorder="1" applyAlignment="1">
      <alignment horizontal="center" vertical="center"/>
      <protection/>
    </xf>
    <xf numFmtId="4" fontId="58" fillId="0" borderId="14" xfId="93" applyNumberFormat="1" applyFont="1" applyBorder="1" applyAlignment="1">
      <alignment horizontal="center" vertical="center"/>
      <protection/>
    </xf>
    <xf numFmtId="4" fontId="31" fillId="0" borderId="14" xfId="0" applyNumberFormat="1" applyFont="1" applyFill="1" applyBorder="1" applyAlignment="1" applyProtection="1">
      <alignment horizontal="center" vertical="center"/>
      <protection/>
    </xf>
    <xf numFmtId="4" fontId="58" fillId="0" borderId="14" xfId="0" applyNumberFormat="1" applyFont="1" applyBorder="1" applyAlignment="1">
      <alignment horizontal="center" vertical="center"/>
    </xf>
    <xf numFmtId="4" fontId="56" fillId="0" borderId="14" xfId="0" applyNumberFormat="1" applyFont="1" applyBorder="1" applyAlignment="1">
      <alignment horizontal="center" vertical="center"/>
    </xf>
    <xf numFmtId="0" fontId="38" fillId="0" borderId="0" xfId="101" applyFont="1">
      <alignment/>
      <protection/>
    </xf>
    <xf numFmtId="0" fontId="61" fillId="0" borderId="0" xfId="101" applyFont="1" applyAlignment="1">
      <alignment/>
      <protection/>
    </xf>
    <xf numFmtId="0" fontId="61" fillId="0" borderId="0" xfId="101" applyFont="1" applyAlignment="1">
      <alignment horizontal="center"/>
      <protection/>
    </xf>
    <xf numFmtId="0" fontId="38" fillId="0" borderId="0" xfId="101" applyFont="1" applyAlignment="1">
      <alignment horizontal="center" wrapText="1"/>
      <protection/>
    </xf>
    <xf numFmtId="0" fontId="62" fillId="0" borderId="0" xfId="102" applyFont="1" applyAlignment="1">
      <alignment horizontal="center"/>
      <protection/>
    </xf>
    <xf numFmtId="0" fontId="38" fillId="0" borderId="0" xfId="101" applyFont="1" applyAlignment="1">
      <alignment horizontal="center" vertical="center"/>
      <protection/>
    </xf>
    <xf numFmtId="0" fontId="31" fillId="0" borderId="17" xfId="101" applyFont="1" applyBorder="1" applyAlignment="1">
      <alignment horizontal="center" vertical="center" wrapText="1"/>
      <protection/>
    </xf>
    <xf numFmtId="0" fontId="38" fillId="0" borderId="20" xfId="101" applyFont="1" applyBorder="1" applyAlignment="1">
      <alignment horizontal="center" vertical="center" wrapText="1"/>
      <protection/>
    </xf>
    <xf numFmtId="0" fontId="38" fillId="0" borderId="20" xfId="101" applyFont="1" applyBorder="1" applyAlignment="1">
      <alignment horizontal="center" vertical="center"/>
      <protection/>
    </xf>
    <xf numFmtId="0" fontId="38" fillId="0" borderId="0" xfId="101" applyFont="1" applyBorder="1" applyAlignment="1">
      <alignment horizontal="center" vertical="center"/>
      <protection/>
    </xf>
    <xf numFmtId="0" fontId="31" fillId="0" borderId="14" xfId="101" applyFont="1" applyBorder="1" applyAlignment="1">
      <alignment horizontal="center" vertical="center" wrapText="1"/>
      <protection/>
    </xf>
    <xf numFmtId="0" fontId="23" fillId="0" borderId="21" xfId="101" applyFont="1" applyBorder="1" applyAlignment="1">
      <alignment horizontal="center" vertical="center" wrapText="1"/>
      <protection/>
    </xf>
    <xf numFmtId="0" fontId="32" fillId="0" borderId="20" xfId="101" applyFont="1" applyBorder="1" applyAlignment="1">
      <alignment horizontal="center" vertical="center" wrapText="1"/>
      <protection/>
    </xf>
    <xf numFmtId="0" fontId="64" fillId="0" borderId="22" xfId="102" applyFont="1" applyBorder="1" applyAlignment="1">
      <alignment horizontal="center" vertical="center" wrapText="1"/>
      <protection/>
    </xf>
    <xf numFmtId="0" fontId="64" fillId="0" borderId="14" xfId="102" applyFont="1" applyBorder="1" applyAlignment="1">
      <alignment horizontal="center" vertical="center" wrapText="1"/>
      <protection/>
    </xf>
    <xf numFmtId="0" fontId="31" fillId="0" borderId="20" xfId="101" applyFont="1" applyBorder="1" applyAlignment="1">
      <alignment horizontal="center" vertical="center" wrapText="1"/>
      <protection/>
    </xf>
    <xf numFmtId="0" fontId="7" fillId="0" borderId="20" xfId="101" applyFont="1" applyBorder="1" applyAlignment="1">
      <alignment horizontal="center" vertical="center" wrapText="1"/>
      <protection/>
    </xf>
    <xf numFmtId="0" fontId="31" fillId="0" borderId="19" xfId="101" applyFont="1" applyBorder="1" applyAlignment="1">
      <alignment horizontal="center" vertical="center" wrapText="1"/>
      <protection/>
    </xf>
    <xf numFmtId="0" fontId="7" fillId="0" borderId="23" xfId="101" applyFont="1" applyBorder="1" applyAlignment="1">
      <alignment horizontal="center" vertical="center" wrapText="1"/>
      <protection/>
    </xf>
    <xf numFmtId="0" fontId="38" fillId="0" borderId="19" xfId="101" applyFont="1" applyBorder="1" applyAlignment="1">
      <alignment horizontal="center" vertical="center" wrapText="1"/>
      <protection/>
    </xf>
    <xf numFmtId="0" fontId="38" fillId="0" borderId="19" xfId="101" applyFont="1" applyBorder="1" applyAlignment="1">
      <alignment horizontal="center" vertical="center"/>
      <protection/>
    </xf>
    <xf numFmtId="0" fontId="38" fillId="0" borderId="24" xfId="101" applyFont="1" applyBorder="1" applyAlignment="1">
      <alignment horizontal="center"/>
      <protection/>
    </xf>
    <xf numFmtId="0" fontId="38" fillId="0" borderId="14" xfId="101" applyFont="1" applyBorder="1" applyAlignment="1">
      <alignment horizontal="center" vertical="center" wrapText="1"/>
      <protection/>
    </xf>
    <xf numFmtId="0" fontId="31" fillId="0" borderId="0" xfId="101" applyFont="1" applyBorder="1" applyAlignment="1">
      <alignment horizontal="center" vertical="top" wrapText="1"/>
      <protection/>
    </xf>
    <xf numFmtId="0" fontId="31" fillId="0" borderId="0" xfId="101" applyFont="1" applyBorder="1" applyAlignment="1">
      <alignment horizontal="center" vertical="center" wrapText="1"/>
      <protection/>
    </xf>
    <xf numFmtId="0" fontId="61" fillId="0" borderId="22" xfId="101" applyFont="1" applyBorder="1" applyAlignment="1">
      <alignment horizontal="center" vertical="center" wrapText="1"/>
      <protection/>
    </xf>
    <xf numFmtId="0" fontId="61" fillId="0" borderId="14" xfId="101" applyFont="1" applyBorder="1" applyAlignment="1">
      <alignment horizontal="center" vertical="center" wrapText="1"/>
      <protection/>
    </xf>
    <xf numFmtId="0" fontId="61" fillId="0" borderId="19" xfId="101" applyFont="1" applyBorder="1" applyAlignment="1">
      <alignment horizontal="center" vertical="center" wrapText="1"/>
      <protection/>
    </xf>
    <xf numFmtId="49" fontId="38" fillId="0" borderId="24" xfId="101" applyNumberFormat="1" applyFont="1" applyBorder="1" applyAlignment="1">
      <alignment horizontal="center"/>
      <protection/>
    </xf>
    <xf numFmtId="0" fontId="66" fillId="0" borderId="25" xfId="100" applyFont="1" applyFill="1" applyBorder="1" applyAlignment="1" applyProtection="1">
      <alignment horizontal="left"/>
      <protection locked="0"/>
    </xf>
    <xf numFmtId="0" fontId="38" fillId="0" borderId="26" xfId="100" applyFont="1" applyFill="1" applyBorder="1" applyAlignment="1" applyProtection="1">
      <alignment horizontal="center"/>
      <protection locked="0"/>
    </xf>
    <xf numFmtId="0" fontId="38" fillId="0" borderId="19" xfId="100" applyFont="1" applyFill="1" applyBorder="1" applyAlignment="1" applyProtection="1">
      <alignment horizontal="center"/>
      <protection locked="0"/>
    </xf>
    <xf numFmtId="2" fontId="38" fillId="0" borderId="14" xfId="100" applyNumberFormat="1" applyFont="1" applyFill="1" applyBorder="1" applyAlignment="1" applyProtection="1">
      <alignment horizontal="center"/>
      <protection locked="0"/>
    </xf>
    <xf numFmtId="2" fontId="38" fillId="0" borderId="14" xfId="111" applyNumberFormat="1" applyFont="1" applyFill="1" applyBorder="1" applyAlignment="1" applyProtection="1">
      <alignment horizontal="center"/>
      <protection locked="0"/>
    </xf>
    <xf numFmtId="187" fontId="38" fillId="0" borderId="14" xfId="101" applyNumberFormat="1" applyFont="1" applyBorder="1" applyAlignment="1">
      <alignment horizontal="center"/>
      <protection/>
    </xf>
    <xf numFmtId="2" fontId="38" fillId="0" borderId="14" xfId="101" applyNumberFormat="1" applyFont="1" applyBorder="1" applyAlignment="1">
      <alignment horizontal="center"/>
      <protection/>
    </xf>
    <xf numFmtId="187" fontId="38" fillId="0" borderId="0" xfId="101" applyNumberFormat="1" applyFont="1" applyBorder="1">
      <alignment/>
      <protection/>
    </xf>
    <xf numFmtId="187" fontId="38" fillId="0" borderId="0" xfId="101" applyNumberFormat="1" applyFont="1">
      <alignment/>
      <protection/>
    </xf>
    <xf numFmtId="49" fontId="38" fillId="0" borderId="14" xfId="101" applyNumberFormat="1" applyFont="1" applyBorder="1" applyAlignment="1">
      <alignment horizontal="center"/>
      <protection/>
    </xf>
    <xf numFmtId="0" fontId="66" fillId="0" borderId="19" xfId="100" applyFont="1" applyFill="1" applyBorder="1" applyAlignment="1" applyProtection="1">
      <alignment horizontal="left"/>
      <protection locked="0"/>
    </xf>
    <xf numFmtId="0" fontId="38" fillId="0" borderId="14" xfId="100" applyFont="1" applyFill="1" applyBorder="1" applyAlignment="1" applyProtection="1">
      <alignment horizontal="center"/>
      <protection locked="0"/>
    </xf>
    <xf numFmtId="0" fontId="66" fillId="0" borderId="14" xfId="100" applyFont="1" applyFill="1" applyBorder="1" applyAlignment="1" applyProtection="1">
      <alignment horizontal="left"/>
      <protection locked="0"/>
    </xf>
    <xf numFmtId="1" fontId="38" fillId="0" borderId="14" xfId="101" applyNumberFormat="1" applyFont="1" applyBorder="1" applyAlignment="1">
      <alignment horizontal="center"/>
      <protection/>
    </xf>
    <xf numFmtId="1" fontId="38" fillId="0" borderId="14" xfId="100" applyNumberFormat="1" applyFont="1" applyFill="1" applyBorder="1" applyAlignment="1" applyProtection="1">
      <alignment horizontal="center"/>
      <protection locked="0"/>
    </xf>
    <xf numFmtId="2" fontId="38" fillId="52" borderId="14" xfId="101" applyNumberFormat="1" applyFont="1" applyFill="1" applyBorder="1" applyAlignment="1">
      <alignment horizontal="center"/>
      <protection/>
    </xf>
    <xf numFmtId="2" fontId="38" fillId="53" borderId="14" xfId="100" applyNumberFormat="1" applyFont="1" applyFill="1" applyBorder="1" applyAlignment="1" applyProtection="1">
      <alignment horizontal="center"/>
      <protection locked="0"/>
    </xf>
    <xf numFmtId="0" fontId="7" fillId="0" borderId="14" xfId="101" applyFont="1" applyBorder="1" applyAlignment="1">
      <alignment/>
      <protection/>
    </xf>
    <xf numFmtId="0" fontId="66" fillId="0" borderId="14" xfId="100" applyFont="1" applyFill="1" applyBorder="1" applyAlignment="1">
      <alignment horizontal="left"/>
      <protection/>
    </xf>
    <xf numFmtId="1" fontId="7" fillId="0" borderId="14" xfId="100" applyNumberFormat="1" applyFont="1" applyFill="1" applyBorder="1" applyAlignment="1">
      <alignment horizontal="center"/>
      <protection/>
    </xf>
    <xf numFmtId="0" fontId="7" fillId="0" borderId="14" xfId="100" applyFont="1" applyFill="1" applyBorder="1" applyAlignment="1">
      <alignment horizontal="center"/>
      <protection/>
    </xf>
    <xf numFmtId="2" fontId="7" fillId="0" borderId="14" xfId="100" applyNumberFormat="1" applyFont="1" applyFill="1" applyBorder="1" applyAlignment="1">
      <alignment horizontal="center"/>
      <protection/>
    </xf>
    <xf numFmtId="2" fontId="7" fillId="0" borderId="14" xfId="101" applyNumberFormat="1" applyFont="1" applyBorder="1" applyAlignment="1">
      <alignment horizontal="center"/>
      <protection/>
    </xf>
    <xf numFmtId="187" fontId="7" fillId="0" borderId="0" xfId="101" applyNumberFormat="1" applyFont="1" applyBorder="1">
      <alignment/>
      <protection/>
    </xf>
    <xf numFmtId="187" fontId="7" fillId="0" borderId="14" xfId="101" applyNumberFormat="1" applyFont="1" applyBorder="1" applyAlignment="1">
      <alignment horizontal="center"/>
      <protection/>
    </xf>
    <xf numFmtId="187" fontId="7" fillId="0" borderId="0" xfId="101" applyNumberFormat="1" applyFont="1">
      <alignment/>
      <protection/>
    </xf>
    <xf numFmtId="0" fontId="7" fillId="0" borderId="0" xfId="101" applyFont="1">
      <alignment/>
      <protection/>
    </xf>
    <xf numFmtId="0" fontId="38" fillId="0" borderId="27" xfId="101" applyFont="1" applyBorder="1" applyAlignment="1">
      <alignment/>
      <protection/>
    </xf>
    <xf numFmtId="0" fontId="61" fillId="0" borderId="27" xfId="101" applyFont="1" applyBorder="1" applyAlignment="1">
      <alignment horizontal="left"/>
      <protection/>
    </xf>
    <xf numFmtId="1" fontId="61" fillId="0" borderId="27" xfId="101" applyNumberFormat="1" applyFont="1" applyBorder="1" applyAlignment="1">
      <alignment horizontal="center"/>
      <protection/>
    </xf>
    <xf numFmtId="0" fontId="61" fillId="0" borderId="27" xfId="101" applyFont="1" applyBorder="1" applyAlignment="1">
      <alignment horizontal="center"/>
      <protection/>
    </xf>
    <xf numFmtId="2" fontId="61" fillId="0" borderId="27" xfId="101" applyNumberFormat="1" applyFont="1" applyBorder="1" applyAlignment="1">
      <alignment horizontal="center"/>
      <protection/>
    </xf>
    <xf numFmtId="2" fontId="38" fillId="0" borderId="27" xfId="111" applyNumberFormat="1" applyFont="1" applyFill="1" applyBorder="1" applyAlignment="1" applyProtection="1">
      <alignment horizontal="center"/>
      <protection locked="0"/>
    </xf>
    <xf numFmtId="187" fontId="38" fillId="0" borderId="27" xfId="101" applyNumberFormat="1" applyFont="1" applyBorder="1" applyAlignment="1">
      <alignment horizontal="center"/>
      <protection/>
    </xf>
    <xf numFmtId="2" fontId="38" fillId="0" borderId="27" xfId="101" applyNumberFormat="1" applyFont="1" applyBorder="1" applyAlignment="1">
      <alignment horizontal="center"/>
      <protection/>
    </xf>
    <xf numFmtId="0" fontId="33" fillId="0" borderId="25" xfId="101" applyFont="1" applyBorder="1" applyAlignment="1">
      <alignment/>
      <protection/>
    </xf>
    <xf numFmtId="0" fontId="23" fillId="0" borderId="28" xfId="101" applyFont="1" applyBorder="1" applyAlignment="1">
      <alignment horizontal="left" wrapText="1"/>
      <protection/>
    </xf>
    <xf numFmtId="1" fontId="33" fillId="0" borderId="29" xfId="101" applyNumberFormat="1" applyFont="1" applyBorder="1" applyAlignment="1">
      <alignment horizontal="center" wrapText="1"/>
      <protection/>
    </xf>
    <xf numFmtId="0" fontId="33" fillId="0" borderId="29" xfId="101" applyFont="1" applyBorder="1" applyAlignment="1">
      <alignment horizontal="center" wrapText="1"/>
      <protection/>
    </xf>
    <xf numFmtId="2" fontId="33" fillId="0" borderId="29" xfId="101" applyNumberFormat="1" applyFont="1" applyBorder="1" applyAlignment="1">
      <alignment horizontal="center" wrapText="1"/>
      <protection/>
    </xf>
    <xf numFmtId="2" fontId="33" fillId="0" borderId="30" xfId="101" applyNumberFormat="1" applyFont="1" applyBorder="1" applyAlignment="1">
      <alignment horizontal="center"/>
      <protection/>
    </xf>
    <xf numFmtId="187" fontId="33" fillId="0" borderId="22" xfId="101" applyNumberFormat="1" applyFont="1" applyBorder="1" applyAlignment="1">
      <alignment horizontal="center"/>
      <protection/>
    </xf>
    <xf numFmtId="187" fontId="33" fillId="0" borderId="14" xfId="101" applyNumberFormat="1" applyFont="1" applyBorder="1" applyAlignment="1">
      <alignment horizontal="center"/>
      <protection/>
    </xf>
    <xf numFmtId="0" fontId="33" fillId="0" borderId="0" xfId="101" applyFont="1">
      <alignment/>
      <protection/>
    </xf>
    <xf numFmtId="0" fontId="33" fillId="0" borderId="0" xfId="101" applyFont="1" applyBorder="1" applyAlignment="1">
      <alignment/>
      <protection/>
    </xf>
    <xf numFmtId="0" fontId="7" fillId="0" borderId="0" xfId="101" applyFont="1" applyBorder="1" applyAlignment="1">
      <alignment horizontal="left" wrapText="1"/>
      <protection/>
    </xf>
    <xf numFmtId="1" fontId="33" fillId="0" borderId="0" xfId="101" applyNumberFormat="1" applyFont="1" applyBorder="1" applyAlignment="1">
      <alignment horizontal="center" wrapText="1"/>
      <protection/>
    </xf>
    <xf numFmtId="0" fontId="33" fillId="0" borderId="0" xfId="101" applyFont="1" applyBorder="1" applyAlignment="1">
      <alignment horizontal="center" wrapText="1"/>
      <protection/>
    </xf>
    <xf numFmtId="2" fontId="33" fillId="0" borderId="0" xfId="101" applyNumberFormat="1" applyFont="1" applyBorder="1" applyAlignment="1">
      <alignment horizontal="center" wrapText="1"/>
      <protection/>
    </xf>
    <xf numFmtId="2" fontId="33" fillId="0" borderId="0" xfId="101" applyNumberFormat="1" applyFont="1" applyBorder="1" applyAlignment="1">
      <alignment horizontal="center"/>
      <protection/>
    </xf>
    <xf numFmtId="2" fontId="7" fillId="0" borderId="0" xfId="101" applyNumberFormat="1" applyFont="1" applyBorder="1" applyAlignment="1">
      <alignment horizontal="center"/>
      <protection/>
    </xf>
    <xf numFmtId="187" fontId="33" fillId="0" borderId="0" xfId="101" applyNumberFormat="1" applyFont="1" applyBorder="1" applyAlignment="1">
      <alignment horizontal="center"/>
      <protection/>
    </xf>
    <xf numFmtId="187" fontId="7" fillId="0" borderId="0" xfId="101" applyNumberFormat="1" applyFont="1" applyBorder="1" applyAlignment="1">
      <alignment horizontal="center"/>
      <protection/>
    </xf>
    <xf numFmtId="0" fontId="67" fillId="0" borderId="0" xfId="101" applyFont="1" applyBorder="1" applyAlignment="1">
      <alignment horizontal="left" wrapText="1"/>
      <protection/>
    </xf>
    <xf numFmtId="184" fontId="41" fillId="0" borderId="14" xfId="93" applyNumberFormat="1" applyFont="1" applyBorder="1" applyAlignment="1">
      <alignment horizontal="center" vertical="center"/>
      <protection/>
    </xf>
    <xf numFmtId="184" fontId="42" fillId="0" borderId="14" xfId="93" applyNumberFormat="1" applyFont="1" applyBorder="1" applyAlignment="1">
      <alignment horizontal="center" vertical="center"/>
      <protection/>
    </xf>
    <xf numFmtId="184" fontId="37" fillId="0" borderId="14" xfId="0" applyNumberFormat="1" applyFont="1" applyBorder="1" applyAlignment="1">
      <alignment horizontal="center" vertical="center"/>
    </xf>
    <xf numFmtId="184" fontId="68" fillId="0" borderId="14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horizontal="justify" vertical="center" wrapText="1"/>
    </xf>
    <xf numFmtId="0" fontId="51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101" applyFont="1" applyBorder="1" applyAlignment="1">
      <alignment horizontal="center" wrapText="1"/>
      <protection/>
    </xf>
    <xf numFmtId="0" fontId="38" fillId="0" borderId="20" xfId="101" applyFont="1" applyBorder="1" applyAlignment="1">
      <alignment horizontal="center" vertical="center"/>
      <protection/>
    </xf>
    <xf numFmtId="0" fontId="31" fillId="0" borderId="14" xfId="101" applyFont="1" applyBorder="1" applyAlignment="1">
      <alignment horizontal="center" vertical="center" wrapText="1"/>
      <protection/>
    </xf>
    <xf numFmtId="0" fontId="7" fillId="0" borderId="31" xfId="101" applyFont="1" applyBorder="1" applyAlignment="1">
      <alignment horizontal="center" vertical="center" wrapText="1"/>
      <protection/>
    </xf>
    <xf numFmtId="0" fontId="7" fillId="0" borderId="32" xfId="101" applyFont="1" applyBorder="1" applyAlignment="1">
      <alignment horizontal="center" vertical="center" wrapText="1"/>
      <protection/>
    </xf>
    <xf numFmtId="0" fontId="7" fillId="0" borderId="33" xfId="101" applyFont="1" applyBorder="1" applyAlignment="1">
      <alignment horizontal="center" vertical="center" wrapText="1"/>
      <protection/>
    </xf>
    <xf numFmtId="0" fontId="7" fillId="0" borderId="34" xfId="101" applyFont="1" applyBorder="1" applyAlignment="1">
      <alignment horizontal="center" vertical="center" wrapText="1"/>
      <protection/>
    </xf>
    <xf numFmtId="0" fontId="31" fillId="0" borderId="22" xfId="101" applyFont="1" applyBorder="1" applyAlignment="1">
      <alignment horizontal="center" vertical="center" wrapText="1"/>
      <protection/>
    </xf>
    <xf numFmtId="0" fontId="46" fillId="0" borderId="20" xfId="102" applyFont="1" applyBorder="1" applyAlignment="1">
      <alignment horizontal="center" vertical="center" wrapText="1"/>
      <protection/>
    </xf>
    <xf numFmtId="0" fontId="64" fillId="0" borderId="20" xfId="102" applyFont="1" applyBorder="1" applyAlignment="1">
      <alignment horizontal="center" vertical="center" wrapText="1"/>
      <protection/>
    </xf>
    <xf numFmtId="0" fontId="64" fillId="0" borderId="19" xfId="102" applyFont="1" applyBorder="1" applyAlignment="1">
      <alignment horizontal="center" vertical="center" wrapText="1"/>
      <protection/>
    </xf>
    <xf numFmtId="0" fontId="62" fillId="0" borderId="0" xfId="102" applyFont="1" applyAlignment="1">
      <alignment horizontal="center"/>
      <protection/>
    </xf>
    <xf numFmtId="0" fontId="38" fillId="0" borderId="16" xfId="101" applyFont="1" applyBorder="1" applyAlignment="1">
      <alignment horizontal="center" vertical="center"/>
      <protection/>
    </xf>
    <xf numFmtId="0" fontId="38" fillId="0" borderId="17" xfId="101" applyFont="1" applyBorder="1" applyAlignment="1">
      <alignment horizontal="center" vertical="center"/>
      <protection/>
    </xf>
    <xf numFmtId="0" fontId="38" fillId="0" borderId="18" xfId="101" applyFont="1" applyBorder="1" applyAlignment="1">
      <alignment horizontal="center" vertical="center"/>
      <protection/>
    </xf>
    <xf numFmtId="0" fontId="38" fillId="0" borderId="31" xfId="101" applyFont="1" applyBorder="1" applyAlignment="1">
      <alignment horizontal="center" vertical="center" wrapText="1"/>
      <protection/>
    </xf>
    <xf numFmtId="0" fontId="38" fillId="0" borderId="35" xfId="101" applyFont="1" applyBorder="1" applyAlignment="1">
      <alignment horizontal="center" vertical="center" wrapText="1"/>
      <protection/>
    </xf>
    <xf numFmtId="0" fontId="38" fillId="0" borderId="32" xfId="101" applyFont="1" applyBorder="1" applyAlignment="1">
      <alignment horizontal="center" vertical="center" wrapText="1"/>
      <protection/>
    </xf>
    <xf numFmtId="0" fontId="38" fillId="0" borderId="36" xfId="101" applyFont="1" applyBorder="1" applyAlignment="1">
      <alignment horizontal="center" vertical="center" wrapText="1"/>
      <protection/>
    </xf>
    <xf numFmtId="0" fontId="38" fillId="0" borderId="37" xfId="101" applyFont="1" applyBorder="1" applyAlignment="1">
      <alignment horizontal="center" vertical="center" wrapText="1"/>
      <protection/>
    </xf>
    <xf numFmtId="0" fontId="35" fillId="0" borderId="22" xfId="100" applyFont="1" applyBorder="1" applyAlignment="1">
      <alignment horizontal="center" vertical="center" wrapText="1"/>
      <protection/>
    </xf>
    <xf numFmtId="0" fontId="62" fillId="0" borderId="38" xfId="102" applyFont="1" applyBorder="1" applyAlignment="1">
      <alignment horizontal="center" vertical="center" wrapText="1"/>
      <protection/>
    </xf>
    <xf numFmtId="0" fontId="62" fillId="0" borderId="39" xfId="102" applyFont="1" applyBorder="1" applyAlignment="1">
      <alignment horizontal="center" vertical="center" wrapText="1"/>
      <protection/>
    </xf>
    <xf numFmtId="0" fontId="62" fillId="0" borderId="0" xfId="102" applyFont="1" applyBorder="1" applyAlignment="1">
      <alignment horizontal="center" vertical="center" wrapText="1"/>
      <protection/>
    </xf>
    <xf numFmtId="0" fontId="62" fillId="0" borderId="40" xfId="102" applyFont="1" applyBorder="1" applyAlignment="1">
      <alignment horizontal="center" vertical="center" wrapText="1"/>
      <protection/>
    </xf>
    <xf numFmtId="0" fontId="62" fillId="0" borderId="41" xfId="102" applyFont="1" applyBorder="1" applyAlignment="1">
      <alignment horizontal="center" vertical="center" wrapText="1"/>
      <protection/>
    </xf>
    <xf numFmtId="0" fontId="62" fillId="0" borderId="42" xfId="102" applyFont="1" applyBorder="1" applyAlignment="1">
      <alignment horizontal="center" vertical="center" wrapText="1"/>
      <protection/>
    </xf>
    <xf numFmtId="0" fontId="38" fillId="0" borderId="43" xfId="101" applyFont="1" applyBorder="1" applyAlignment="1">
      <alignment horizontal="center" vertical="center" wrapText="1"/>
      <protection/>
    </xf>
    <xf numFmtId="0" fontId="38" fillId="0" borderId="15" xfId="101" applyFont="1" applyBorder="1" applyAlignment="1">
      <alignment horizontal="center" vertical="center" wrapText="1"/>
      <protection/>
    </xf>
    <xf numFmtId="0" fontId="38" fillId="0" borderId="26" xfId="101" applyFont="1" applyBorder="1" applyAlignment="1">
      <alignment horizontal="center" vertical="center" wrapText="1"/>
      <protection/>
    </xf>
    <xf numFmtId="0" fontId="38" fillId="0" borderId="27" xfId="101" applyFont="1" applyBorder="1" applyAlignment="1">
      <alignment horizontal="center" vertical="center" wrapText="1"/>
      <protection/>
    </xf>
    <xf numFmtId="0" fontId="35" fillId="0" borderId="20" xfId="100" applyFont="1" applyBorder="1" applyAlignment="1">
      <alignment horizontal="center" vertical="center" wrapText="1"/>
      <protection/>
    </xf>
    <xf numFmtId="0" fontId="35" fillId="0" borderId="19" xfId="100" applyFont="1" applyBorder="1" applyAlignment="1">
      <alignment horizontal="center" vertical="center" wrapText="1"/>
      <protection/>
    </xf>
    <xf numFmtId="0" fontId="38" fillId="0" borderId="44" xfId="101" applyFont="1" applyBorder="1" applyAlignment="1">
      <alignment horizontal="center" vertical="center" wrapText="1"/>
      <protection/>
    </xf>
    <xf numFmtId="0" fontId="38" fillId="0" borderId="45" xfId="101" applyFont="1" applyBorder="1" applyAlignment="1">
      <alignment horizontal="center" vertical="center" wrapText="1"/>
      <protection/>
    </xf>
    <xf numFmtId="0" fontId="38" fillId="0" borderId="46" xfId="101" applyFont="1" applyBorder="1" applyAlignment="1">
      <alignment horizontal="center" vertical="center" wrapText="1"/>
      <protection/>
    </xf>
    <xf numFmtId="0" fontId="64" fillId="0" borderId="0" xfId="102" applyFont="1" applyBorder="1" applyAlignment="1">
      <alignment horizontal="center" vertical="center" wrapText="1"/>
      <protection/>
    </xf>
    <xf numFmtId="0" fontId="64" fillId="0" borderId="21" xfId="102" applyFont="1" applyBorder="1" applyAlignment="1">
      <alignment horizontal="center" vertical="center" wrapText="1"/>
      <protection/>
    </xf>
    <xf numFmtId="0" fontId="64" fillId="0" borderId="15" xfId="102" applyFont="1" applyBorder="1" applyAlignment="1">
      <alignment horizontal="center" vertical="center" wrapText="1"/>
      <protection/>
    </xf>
    <xf numFmtId="0" fontId="64" fillId="0" borderId="26" xfId="102" applyFont="1" applyBorder="1" applyAlignment="1">
      <alignment horizontal="center" vertical="center" wrapText="1"/>
      <protection/>
    </xf>
    <xf numFmtId="0" fontId="63" fillId="0" borderId="0" xfId="102" applyFont="1" applyAlignment="1">
      <alignment horizontal="center"/>
      <protection/>
    </xf>
    <xf numFmtId="0" fontId="7" fillId="0" borderId="47" xfId="101" applyFont="1" applyBorder="1" applyAlignment="1">
      <alignment horizontal="center" vertical="center" wrapText="1"/>
      <protection/>
    </xf>
    <xf numFmtId="0" fontId="7" fillId="0" borderId="48" xfId="101" applyFont="1" applyBorder="1" applyAlignment="1">
      <alignment horizontal="center" vertical="center" wrapText="1"/>
      <protection/>
    </xf>
    <xf numFmtId="0" fontId="7" fillId="0" borderId="21" xfId="101" applyFont="1" applyBorder="1" applyAlignment="1">
      <alignment horizontal="center" vertical="center" wrapText="1"/>
      <protection/>
    </xf>
    <xf numFmtId="0" fontId="38" fillId="0" borderId="20" xfId="101" applyFont="1" applyBorder="1" applyAlignment="1">
      <alignment horizontal="center" vertical="center" wrapText="1"/>
      <protection/>
    </xf>
    <xf numFmtId="0" fontId="38" fillId="0" borderId="19" xfId="101" applyFont="1" applyBorder="1" applyAlignment="1">
      <alignment horizontal="center" vertical="center" wrapText="1"/>
      <protection/>
    </xf>
    <xf numFmtId="0" fontId="0" fillId="0" borderId="20" xfId="101" applyNumberFormat="1" applyFont="1" applyBorder="1" applyAlignment="1">
      <alignment horizontal="justify" vertical="center" wrapText="1"/>
      <protection/>
    </xf>
    <xf numFmtId="0" fontId="0" fillId="0" borderId="19" xfId="101" applyNumberFormat="1" applyFont="1" applyBorder="1" applyAlignment="1">
      <alignment horizontal="justify" vertical="center" wrapText="1"/>
      <protection/>
    </xf>
    <xf numFmtId="0" fontId="0" fillId="0" borderId="0" xfId="0" applyFont="1" applyAlignment="1">
      <alignment horizontal="left" vertical="center" wrapText="1"/>
    </xf>
    <xf numFmtId="0" fontId="34" fillId="0" borderId="27" xfId="0" applyFont="1" applyBorder="1" applyAlignment="1">
      <alignment horizontal="justify" vertical="center" wrapText="1"/>
    </xf>
    <xf numFmtId="0" fontId="34" fillId="0" borderId="20" xfId="0" applyFont="1" applyBorder="1" applyAlignment="1">
      <alignment horizontal="justify" vertical="center" wrapText="1"/>
    </xf>
    <xf numFmtId="0" fontId="34" fillId="0" borderId="19" xfId="0" applyFont="1" applyBorder="1" applyAlignment="1">
      <alignment horizontal="justify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 3" xfId="100"/>
    <cellStyle name="Обычный_dod090106" xfId="101"/>
    <cellStyle name="Обычный_Dod4" xfId="102"/>
    <cellStyle name="Followed Hyperlink" xfId="103"/>
    <cellStyle name="Підсумок" xfId="104"/>
    <cellStyle name="Плохой" xfId="105"/>
    <cellStyle name="Поганий" xfId="106"/>
    <cellStyle name="Пояснение" xfId="107"/>
    <cellStyle name="Примечание" xfId="108"/>
    <cellStyle name="Примітка" xfId="109"/>
    <cellStyle name="Percent" xfId="110"/>
    <cellStyle name="Процентный 2" xfId="111"/>
    <cellStyle name="Результат" xfId="112"/>
    <cellStyle name="Связанная ячейка" xfId="113"/>
    <cellStyle name="Середній" xfId="114"/>
    <cellStyle name="Стиль 1" xfId="115"/>
    <cellStyle name="Текст поясн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02"/>
  <sheetViews>
    <sheetView tabSelected="1" zoomScalePageLayoutView="0" workbookViewId="0" topLeftCell="A87">
      <selection activeCell="D52" sqref="D52:F52"/>
    </sheetView>
  </sheetViews>
  <sheetFormatPr defaultColWidth="9.16015625" defaultRowHeight="12.75"/>
  <cols>
    <col min="1" max="1" width="17" style="3" customWidth="1"/>
    <col min="2" max="2" width="44.5" style="3" customWidth="1"/>
    <col min="3" max="3" width="21.33203125" style="3" customWidth="1"/>
    <col min="4" max="4" width="21" style="3" customWidth="1"/>
    <col min="5" max="5" width="20.33203125" style="3" customWidth="1"/>
    <col min="6" max="6" width="16.5" style="3" customWidth="1"/>
    <col min="7" max="8" width="9.16015625" style="3" customWidth="1"/>
    <col min="9" max="9" width="15.33203125" style="3" customWidth="1"/>
    <col min="10" max="10" width="34" style="3" customWidth="1"/>
    <col min="11" max="12" width="9.16015625" style="3" customWidth="1"/>
    <col min="13" max="244" width="9.16015625" style="25" customWidth="1"/>
    <col min="245" max="253" width="9.16015625" style="3" customWidth="1"/>
    <col min="254" max="16384" width="9.16015625" style="25" customWidth="1"/>
  </cols>
  <sheetData>
    <row r="1" ht="0.75" customHeight="1"/>
    <row r="2" spans="3:13" ht="54" customHeight="1">
      <c r="C2" s="212" t="s">
        <v>120</v>
      </c>
      <c r="D2" s="212"/>
      <c r="E2" s="212"/>
      <c r="F2" s="212"/>
      <c r="M2" s="3"/>
    </row>
    <row r="3" spans="1:5" ht="25.5" customHeight="1">
      <c r="A3" s="213" t="s">
        <v>88</v>
      </c>
      <c r="B3" s="214"/>
      <c r="C3" s="214"/>
      <c r="D3" s="214"/>
      <c r="E3" s="214"/>
    </row>
    <row r="4" spans="2:6" ht="10.5" customHeight="1">
      <c r="B4" s="40"/>
      <c r="C4" s="40"/>
      <c r="D4" s="40"/>
      <c r="E4" s="40"/>
      <c r="F4" s="41" t="s">
        <v>49</v>
      </c>
    </row>
    <row r="5" spans="1:6" ht="25.5" customHeight="1">
      <c r="A5" s="211" t="s">
        <v>0</v>
      </c>
      <c r="B5" s="211" t="s">
        <v>4</v>
      </c>
      <c r="C5" s="211" t="s">
        <v>23</v>
      </c>
      <c r="D5" s="211" t="s">
        <v>20</v>
      </c>
      <c r="E5" s="211" t="s">
        <v>21</v>
      </c>
      <c r="F5" s="211"/>
    </row>
    <row r="6" spans="1:6" ht="55.5" customHeight="1">
      <c r="A6" s="211"/>
      <c r="B6" s="211"/>
      <c r="C6" s="211"/>
      <c r="D6" s="211"/>
      <c r="E6" s="89" t="s">
        <v>23</v>
      </c>
      <c r="F6" s="89" t="s">
        <v>32</v>
      </c>
    </row>
    <row r="7" spans="1:253" s="32" customFormat="1" ht="15">
      <c r="A7" s="89">
        <v>10000000</v>
      </c>
      <c r="B7" s="90" t="s">
        <v>6</v>
      </c>
      <c r="C7" s="91">
        <f aca="true" t="shared" si="0" ref="C7:C13">D7+E7</f>
        <v>9542000</v>
      </c>
      <c r="D7" s="92">
        <f>D8+D12+D14+D18+D27+D45</f>
        <v>9542000</v>
      </c>
      <c r="E7" s="92">
        <f>E8+E12+E14+E18+E27+E46</f>
        <v>0</v>
      </c>
      <c r="F7" s="92">
        <f>F8+F12+F14+F18+F27+F46</f>
        <v>0</v>
      </c>
      <c r="G7" s="31"/>
      <c r="H7" s="31"/>
      <c r="I7" s="31"/>
      <c r="J7" s="31"/>
      <c r="K7" s="31"/>
      <c r="L7" s="31"/>
      <c r="IK7" s="31"/>
      <c r="IL7" s="31"/>
      <c r="IM7" s="31"/>
      <c r="IN7" s="31"/>
      <c r="IO7" s="31"/>
      <c r="IP7" s="31"/>
      <c r="IQ7" s="31"/>
      <c r="IR7" s="31"/>
      <c r="IS7" s="31"/>
    </row>
    <row r="8" spans="1:253" s="39" customFormat="1" ht="33.75" customHeight="1">
      <c r="A8" s="93">
        <v>11000000</v>
      </c>
      <c r="B8" s="94" t="s">
        <v>7</v>
      </c>
      <c r="C8" s="91">
        <f t="shared" si="0"/>
        <v>47000</v>
      </c>
      <c r="D8" s="95">
        <f>D10</f>
        <v>47000</v>
      </c>
      <c r="E8" s="95">
        <f>E10</f>
        <v>0</v>
      </c>
      <c r="F8" s="95">
        <f>F10</f>
        <v>0</v>
      </c>
      <c r="G8" s="38"/>
      <c r="H8" s="38"/>
      <c r="I8" s="38"/>
      <c r="J8" s="38"/>
      <c r="K8" s="38"/>
      <c r="L8" s="38"/>
      <c r="IK8" s="38"/>
      <c r="IL8" s="38"/>
      <c r="IM8" s="38"/>
      <c r="IN8" s="38"/>
      <c r="IO8" s="38"/>
      <c r="IP8" s="38"/>
      <c r="IQ8" s="38"/>
      <c r="IR8" s="38"/>
      <c r="IS8" s="38"/>
    </row>
    <row r="9" spans="1:6" s="37" customFormat="1" ht="20.25" customHeight="1" hidden="1">
      <c r="A9" s="93" t="s">
        <v>33</v>
      </c>
      <c r="B9" s="94" t="s">
        <v>34</v>
      </c>
      <c r="C9" s="91">
        <f t="shared" si="0"/>
        <v>0</v>
      </c>
      <c r="D9" s="96"/>
      <c r="E9" s="96"/>
      <c r="F9" s="96"/>
    </row>
    <row r="10" spans="1:6" s="38" customFormat="1" ht="20.25" customHeight="1">
      <c r="A10" s="93">
        <v>11020000</v>
      </c>
      <c r="B10" s="94" t="s">
        <v>8</v>
      </c>
      <c r="C10" s="91">
        <f t="shared" si="0"/>
        <v>47000</v>
      </c>
      <c r="D10" s="96">
        <f>D11</f>
        <v>47000</v>
      </c>
      <c r="E10" s="96">
        <f>E11</f>
        <v>0</v>
      </c>
      <c r="F10" s="96">
        <f>F11</f>
        <v>0</v>
      </c>
    </row>
    <row r="11" spans="1:253" s="39" customFormat="1" ht="45">
      <c r="A11" s="93">
        <v>11020200</v>
      </c>
      <c r="B11" s="94" t="s">
        <v>89</v>
      </c>
      <c r="C11" s="91">
        <f>D11+E11</f>
        <v>47000</v>
      </c>
      <c r="D11" s="95">
        <v>47000</v>
      </c>
      <c r="E11" s="95">
        <v>0</v>
      </c>
      <c r="F11" s="95">
        <v>0</v>
      </c>
      <c r="G11" s="38"/>
      <c r="H11" s="38"/>
      <c r="I11" s="38"/>
      <c r="J11" s="38"/>
      <c r="K11" s="38"/>
      <c r="L11" s="38"/>
      <c r="IK11" s="38"/>
      <c r="IL11" s="38"/>
      <c r="IM11" s="38"/>
      <c r="IN11" s="38"/>
      <c r="IO11" s="38"/>
      <c r="IP11" s="38"/>
      <c r="IQ11" s="38"/>
      <c r="IR11" s="38"/>
      <c r="IS11" s="38"/>
    </row>
    <row r="12" spans="1:253" s="39" customFormat="1" ht="20.25" customHeight="1" hidden="1">
      <c r="A12" s="93">
        <v>12000000</v>
      </c>
      <c r="B12" s="94" t="s">
        <v>35</v>
      </c>
      <c r="C12" s="91">
        <f t="shared" si="0"/>
        <v>0</v>
      </c>
      <c r="D12" s="95"/>
      <c r="E12" s="95"/>
      <c r="F12" s="95"/>
      <c r="G12" s="38"/>
      <c r="H12" s="38"/>
      <c r="I12" s="38"/>
      <c r="J12" s="38"/>
      <c r="K12" s="38"/>
      <c r="L12" s="38"/>
      <c r="IK12" s="38"/>
      <c r="IL12" s="38"/>
      <c r="IM12" s="38"/>
      <c r="IN12" s="38"/>
      <c r="IO12" s="38"/>
      <c r="IP12" s="38"/>
      <c r="IQ12" s="38"/>
      <c r="IR12" s="38"/>
      <c r="IS12" s="38"/>
    </row>
    <row r="13" spans="1:253" s="39" customFormat="1" ht="20.25" customHeight="1" hidden="1">
      <c r="A13" s="93" t="s">
        <v>33</v>
      </c>
      <c r="B13" s="94" t="s">
        <v>33</v>
      </c>
      <c r="C13" s="91">
        <f t="shared" si="0"/>
        <v>0</v>
      </c>
      <c r="D13" s="95"/>
      <c r="E13" s="95"/>
      <c r="F13" s="95"/>
      <c r="G13" s="38"/>
      <c r="H13" s="38"/>
      <c r="I13" s="38"/>
      <c r="J13" s="38"/>
      <c r="K13" s="38"/>
      <c r="L13" s="38"/>
      <c r="IK13" s="38"/>
      <c r="IL13" s="38"/>
      <c r="IM13" s="38"/>
      <c r="IN13" s="38"/>
      <c r="IO13" s="38"/>
      <c r="IP13" s="38"/>
      <c r="IQ13" s="38"/>
      <c r="IR13" s="38"/>
      <c r="IS13" s="38"/>
    </row>
    <row r="14" spans="1:253" s="39" customFormat="1" ht="30">
      <c r="A14" s="93">
        <v>13000000</v>
      </c>
      <c r="B14" s="94" t="s">
        <v>90</v>
      </c>
      <c r="C14" s="91">
        <f aca="true" t="shared" si="1" ref="C14:C48">D14+E14</f>
        <v>510000</v>
      </c>
      <c r="D14" s="95">
        <f aca="true" t="shared" si="2" ref="D14:F15">D15</f>
        <v>510000</v>
      </c>
      <c r="E14" s="95">
        <f t="shared" si="2"/>
        <v>0</v>
      </c>
      <c r="F14" s="95">
        <f t="shared" si="2"/>
        <v>0</v>
      </c>
      <c r="G14" s="38"/>
      <c r="H14" s="38"/>
      <c r="I14" s="38"/>
      <c r="J14" s="38"/>
      <c r="K14" s="38"/>
      <c r="L14" s="38"/>
      <c r="IK14" s="38"/>
      <c r="IL14" s="38"/>
      <c r="IM14" s="38"/>
      <c r="IN14" s="38"/>
      <c r="IO14" s="38"/>
      <c r="IP14" s="38"/>
      <c r="IQ14" s="38"/>
      <c r="IR14" s="38"/>
      <c r="IS14" s="38"/>
    </row>
    <row r="15" spans="1:253" s="39" customFormat="1" ht="30">
      <c r="A15" s="93">
        <v>13010000</v>
      </c>
      <c r="B15" s="94" t="s">
        <v>91</v>
      </c>
      <c r="C15" s="91">
        <f t="shared" si="1"/>
        <v>510000</v>
      </c>
      <c r="D15" s="95">
        <f t="shared" si="2"/>
        <v>510000</v>
      </c>
      <c r="E15" s="95">
        <f t="shared" si="2"/>
        <v>0</v>
      </c>
      <c r="F15" s="95">
        <f t="shared" si="2"/>
        <v>0</v>
      </c>
      <c r="G15" s="38"/>
      <c r="H15" s="38"/>
      <c r="I15" s="38"/>
      <c r="J15" s="38"/>
      <c r="K15" s="38"/>
      <c r="L15" s="38"/>
      <c r="IK15" s="38"/>
      <c r="IL15" s="38"/>
      <c r="IM15" s="38"/>
      <c r="IN15" s="38"/>
      <c r="IO15" s="38"/>
      <c r="IP15" s="38"/>
      <c r="IQ15" s="38"/>
      <c r="IR15" s="38"/>
      <c r="IS15" s="38"/>
    </row>
    <row r="16" spans="1:253" s="39" customFormat="1" ht="78" customHeight="1">
      <c r="A16" s="93">
        <v>13010200</v>
      </c>
      <c r="B16" s="94" t="s">
        <v>92</v>
      </c>
      <c r="C16" s="91">
        <f t="shared" si="1"/>
        <v>510000</v>
      </c>
      <c r="D16" s="95">
        <v>510000</v>
      </c>
      <c r="E16" s="95">
        <v>0</v>
      </c>
      <c r="F16" s="95">
        <v>0</v>
      </c>
      <c r="G16" s="38"/>
      <c r="H16" s="38"/>
      <c r="I16" s="38"/>
      <c r="J16" s="38"/>
      <c r="K16" s="38"/>
      <c r="L16" s="38"/>
      <c r="IK16" s="38"/>
      <c r="IL16" s="38"/>
      <c r="IM16" s="38"/>
      <c r="IN16" s="38"/>
      <c r="IO16" s="38"/>
      <c r="IP16" s="38"/>
      <c r="IQ16" s="38"/>
      <c r="IR16" s="38"/>
      <c r="IS16" s="38"/>
    </row>
    <row r="17" spans="1:253" s="39" customFormat="1" ht="20.25" customHeight="1" hidden="1">
      <c r="A17" s="93" t="s">
        <v>33</v>
      </c>
      <c r="B17" s="94" t="s">
        <v>33</v>
      </c>
      <c r="C17" s="91">
        <f t="shared" si="1"/>
        <v>0</v>
      </c>
      <c r="D17" s="95"/>
      <c r="E17" s="95"/>
      <c r="F17" s="95"/>
      <c r="G17" s="38"/>
      <c r="H17" s="38"/>
      <c r="I17" s="38"/>
      <c r="J17" s="38"/>
      <c r="K17" s="38"/>
      <c r="L17" s="38"/>
      <c r="IK17" s="38"/>
      <c r="IL17" s="38"/>
      <c r="IM17" s="38"/>
      <c r="IN17" s="38"/>
      <c r="IO17" s="38"/>
      <c r="IP17" s="38"/>
      <c r="IQ17" s="38"/>
      <c r="IR17" s="38"/>
      <c r="IS17" s="38"/>
    </row>
    <row r="18" spans="1:253" s="39" customFormat="1" ht="20.25" customHeight="1">
      <c r="A18" s="93">
        <v>14000000</v>
      </c>
      <c r="B18" s="94" t="s">
        <v>13</v>
      </c>
      <c r="C18" s="91">
        <f t="shared" si="1"/>
        <v>1150000</v>
      </c>
      <c r="D18" s="95">
        <f>D19</f>
        <v>1150000</v>
      </c>
      <c r="E18" s="95">
        <f>E19</f>
        <v>0</v>
      </c>
      <c r="F18" s="95">
        <f>F19</f>
        <v>0</v>
      </c>
      <c r="G18" s="38"/>
      <c r="H18" s="38"/>
      <c r="I18" s="38"/>
      <c r="J18" s="38"/>
      <c r="K18" s="38"/>
      <c r="L18" s="38"/>
      <c r="IK18" s="38"/>
      <c r="IL18" s="38"/>
      <c r="IM18" s="38"/>
      <c r="IN18" s="38"/>
      <c r="IO18" s="38"/>
      <c r="IP18" s="38"/>
      <c r="IQ18" s="38"/>
      <c r="IR18" s="38"/>
      <c r="IS18" s="38"/>
    </row>
    <row r="19" spans="1:253" s="39" customFormat="1" ht="45">
      <c r="A19" s="93">
        <v>14040000</v>
      </c>
      <c r="B19" s="94" t="s">
        <v>184</v>
      </c>
      <c r="C19" s="91">
        <f>D19+E19</f>
        <v>1150000</v>
      </c>
      <c r="D19" s="95">
        <v>1150000</v>
      </c>
      <c r="E19" s="95">
        <v>0</v>
      </c>
      <c r="F19" s="95">
        <v>0</v>
      </c>
      <c r="G19" s="38"/>
      <c r="H19" s="38"/>
      <c r="I19" s="38"/>
      <c r="J19" s="38"/>
      <c r="K19" s="38"/>
      <c r="L19" s="38"/>
      <c r="IK19" s="38"/>
      <c r="IL19" s="38"/>
      <c r="IM19" s="38"/>
      <c r="IN19" s="38"/>
      <c r="IO19" s="38"/>
      <c r="IP19" s="38"/>
      <c r="IQ19" s="38"/>
      <c r="IR19" s="38"/>
      <c r="IS19" s="38"/>
    </row>
    <row r="20" spans="1:253" s="39" customFormat="1" ht="20.25" customHeight="1" hidden="1">
      <c r="A20" s="93" t="s">
        <v>33</v>
      </c>
      <c r="B20" s="94" t="s">
        <v>33</v>
      </c>
      <c r="C20" s="91">
        <f t="shared" si="1"/>
        <v>0</v>
      </c>
      <c r="D20" s="95"/>
      <c r="E20" s="95"/>
      <c r="F20" s="95"/>
      <c r="G20" s="38"/>
      <c r="H20" s="38"/>
      <c r="I20" s="38"/>
      <c r="J20" s="38"/>
      <c r="K20" s="38"/>
      <c r="L20" s="38"/>
      <c r="IK20" s="38"/>
      <c r="IL20" s="38"/>
      <c r="IM20" s="38"/>
      <c r="IN20" s="38"/>
      <c r="IO20" s="38"/>
      <c r="IP20" s="38"/>
      <c r="IQ20" s="38"/>
      <c r="IR20" s="38"/>
      <c r="IS20" s="38"/>
    </row>
    <row r="21" spans="1:253" s="39" customFormat="1" ht="29.25" customHeight="1" hidden="1">
      <c r="A21" s="93">
        <v>15000000</v>
      </c>
      <c r="B21" s="94" t="s">
        <v>36</v>
      </c>
      <c r="C21" s="91">
        <f t="shared" si="1"/>
        <v>0</v>
      </c>
      <c r="D21" s="95"/>
      <c r="E21" s="95"/>
      <c r="F21" s="95"/>
      <c r="G21" s="38"/>
      <c r="H21" s="38"/>
      <c r="I21" s="38"/>
      <c r="J21" s="38"/>
      <c r="K21" s="38"/>
      <c r="L21" s="38"/>
      <c r="IK21" s="38"/>
      <c r="IL21" s="38"/>
      <c r="IM21" s="38"/>
      <c r="IN21" s="38"/>
      <c r="IO21" s="38"/>
      <c r="IP21" s="38"/>
      <c r="IQ21" s="38"/>
      <c r="IR21" s="38"/>
      <c r="IS21" s="38"/>
    </row>
    <row r="22" spans="1:253" s="39" customFormat="1" ht="20.25" customHeight="1" hidden="1">
      <c r="A22" s="93" t="s">
        <v>33</v>
      </c>
      <c r="B22" s="94" t="s">
        <v>33</v>
      </c>
      <c r="C22" s="91">
        <f t="shared" si="1"/>
        <v>0</v>
      </c>
      <c r="D22" s="95"/>
      <c r="E22" s="95"/>
      <c r="F22" s="95"/>
      <c r="G22" s="38"/>
      <c r="H22" s="38"/>
      <c r="I22" s="38"/>
      <c r="J22" s="38"/>
      <c r="K22" s="38"/>
      <c r="L22" s="38"/>
      <c r="IK22" s="38"/>
      <c r="IL22" s="38"/>
      <c r="IM22" s="38"/>
      <c r="IN22" s="38"/>
      <c r="IO22" s="38"/>
      <c r="IP22" s="38"/>
      <c r="IQ22" s="38"/>
      <c r="IR22" s="38"/>
      <c r="IS22" s="38"/>
    </row>
    <row r="23" spans="1:253" s="39" customFormat="1" ht="29.25" customHeight="1" hidden="1">
      <c r="A23" s="93">
        <v>16000000</v>
      </c>
      <c r="B23" s="94" t="s">
        <v>37</v>
      </c>
      <c r="C23" s="91">
        <f t="shared" si="1"/>
        <v>0</v>
      </c>
      <c r="D23" s="95"/>
      <c r="E23" s="95"/>
      <c r="F23" s="95"/>
      <c r="G23" s="38"/>
      <c r="H23" s="38"/>
      <c r="I23" s="38"/>
      <c r="J23" s="38"/>
      <c r="K23" s="38"/>
      <c r="L23" s="38"/>
      <c r="IK23" s="38"/>
      <c r="IL23" s="38"/>
      <c r="IM23" s="38"/>
      <c r="IN23" s="38"/>
      <c r="IO23" s="38"/>
      <c r="IP23" s="38"/>
      <c r="IQ23" s="38"/>
      <c r="IR23" s="38"/>
      <c r="IS23" s="38"/>
    </row>
    <row r="24" spans="1:253" s="39" customFormat="1" ht="20.25" customHeight="1" hidden="1">
      <c r="A24" s="93" t="s">
        <v>33</v>
      </c>
      <c r="B24" s="94" t="s">
        <v>33</v>
      </c>
      <c r="C24" s="91">
        <f t="shared" si="1"/>
        <v>0</v>
      </c>
      <c r="D24" s="95"/>
      <c r="E24" s="95"/>
      <c r="F24" s="95"/>
      <c r="G24" s="38"/>
      <c r="H24" s="38"/>
      <c r="I24" s="38"/>
      <c r="J24" s="38"/>
      <c r="K24" s="38"/>
      <c r="L24" s="38"/>
      <c r="IK24" s="38"/>
      <c r="IL24" s="38"/>
      <c r="IM24" s="38"/>
      <c r="IN24" s="38"/>
      <c r="IO24" s="38"/>
      <c r="IP24" s="38"/>
      <c r="IQ24" s="38"/>
      <c r="IR24" s="38"/>
      <c r="IS24" s="38"/>
    </row>
    <row r="25" spans="1:253" s="39" customFormat="1" ht="28.5" customHeight="1" hidden="1">
      <c r="A25" s="93">
        <v>17000000</v>
      </c>
      <c r="B25" s="94" t="s">
        <v>14</v>
      </c>
      <c r="C25" s="91">
        <f t="shared" si="1"/>
        <v>0</v>
      </c>
      <c r="D25" s="95"/>
      <c r="E25" s="95"/>
      <c r="F25" s="95"/>
      <c r="G25" s="38"/>
      <c r="H25" s="38"/>
      <c r="I25" s="38"/>
      <c r="J25" s="38"/>
      <c r="K25" s="38"/>
      <c r="L25" s="38"/>
      <c r="IK25" s="38"/>
      <c r="IL25" s="38"/>
      <c r="IM25" s="38"/>
      <c r="IN25" s="38"/>
      <c r="IO25" s="38"/>
      <c r="IP25" s="38"/>
      <c r="IQ25" s="38"/>
      <c r="IR25" s="38"/>
      <c r="IS25" s="38"/>
    </row>
    <row r="26" spans="1:253" s="39" customFormat="1" ht="20.25" customHeight="1" hidden="1">
      <c r="A26" s="93" t="s">
        <v>33</v>
      </c>
      <c r="B26" s="94" t="s">
        <v>33</v>
      </c>
      <c r="C26" s="91">
        <f t="shared" si="1"/>
        <v>0</v>
      </c>
      <c r="D26" s="95"/>
      <c r="E26" s="95"/>
      <c r="F26" s="95"/>
      <c r="G26" s="38"/>
      <c r="H26" s="38"/>
      <c r="I26" s="38"/>
      <c r="J26" s="38"/>
      <c r="K26" s="38"/>
      <c r="L26" s="38"/>
      <c r="IK26" s="38"/>
      <c r="IL26" s="38"/>
      <c r="IM26" s="38"/>
      <c r="IN26" s="38"/>
      <c r="IO26" s="38"/>
      <c r="IP26" s="38"/>
      <c r="IQ26" s="38"/>
      <c r="IR26" s="38"/>
      <c r="IS26" s="38"/>
    </row>
    <row r="27" spans="1:253" s="39" customFormat="1" ht="15">
      <c r="A27" s="93">
        <v>18000000</v>
      </c>
      <c r="B27" s="94" t="s">
        <v>75</v>
      </c>
      <c r="C27" s="91">
        <f t="shared" si="1"/>
        <v>7790000</v>
      </c>
      <c r="D27" s="95">
        <f>D28+D39</f>
        <v>7790000</v>
      </c>
      <c r="E27" s="95">
        <f>E28+E37+E38</f>
        <v>0</v>
      </c>
      <c r="F27" s="95">
        <f>F28+F37+F38</f>
        <v>0</v>
      </c>
      <c r="G27" s="38"/>
      <c r="H27" s="38"/>
      <c r="I27" s="38"/>
      <c r="J27" s="38"/>
      <c r="K27" s="38"/>
      <c r="L27" s="38"/>
      <c r="IK27" s="38"/>
      <c r="IL27" s="38"/>
      <c r="IM27" s="38"/>
      <c r="IN27" s="38"/>
      <c r="IO27" s="38"/>
      <c r="IP27" s="38"/>
      <c r="IQ27" s="38"/>
      <c r="IR27" s="38"/>
      <c r="IS27" s="38"/>
    </row>
    <row r="28" spans="1:253" s="39" customFormat="1" ht="16.5" customHeight="1">
      <c r="A28" s="93">
        <v>18010000</v>
      </c>
      <c r="B28" s="94" t="s">
        <v>93</v>
      </c>
      <c r="C28" s="91">
        <f t="shared" si="1"/>
        <v>2990000</v>
      </c>
      <c r="D28" s="95">
        <f>D29+D30+D31+D32+D33+D34+D35+D36+D37+D38</f>
        <v>2990000</v>
      </c>
      <c r="E28" s="95">
        <f>E29+E30+E31+E32+E33+E34+E35+E36</f>
        <v>0</v>
      </c>
      <c r="F28" s="95">
        <f>F29+F30+F31+F32+F33+F34+F35+F36</f>
        <v>0</v>
      </c>
      <c r="G28" s="38"/>
      <c r="H28" s="38"/>
      <c r="I28" s="38"/>
      <c r="J28" s="38"/>
      <c r="K28" s="38"/>
      <c r="L28" s="38"/>
      <c r="IK28" s="38"/>
      <c r="IL28" s="38"/>
      <c r="IM28" s="38"/>
      <c r="IN28" s="38"/>
      <c r="IO28" s="38"/>
      <c r="IP28" s="38"/>
      <c r="IQ28" s="38"/>
      <c r="IR28" s="38"/>
      <c r="IS28" s="38"/>
    </row>
    <row r="29" spans="1:253" s="39" customFormat="1" ht="60">
      <c r="A29" s="93">
        <v>18010100</v>
      </c>
      <c r="B29" s="94" t="s">
        <v>94</v>
      </c>
      <c r="C29" s="91">
        <f t="shared" si="1"/>
        <v>10000</v>
      </c>
      <c r="D29" s="95">
        <v>10000</v>
      </c>
      <c r="E29" s="95">
        <v>0</v>
      </c>
      <c r="F29" s="95">
        <v>0</v>
      </c>
      <c r="G29" s="38"/>
      <c r="H29" s="38"/>
      <c r="I29" s="38"/>
      <c r="J29" s="38"/>
      <c r="K29" s="38"/>
      <c r="L29" s="38"/>
      <c r="IK29" s="38"/>
      <c r="IL29" s="38"/>
      <c r="IM29" s="38"/>
      <c r="IN29" s="38"/>
      <c r="IO29" s="38"/>
      <c r="IP29" s="38"/>
      <c r="IQ29" s="38"/>
      <c r="IR29" s="38"/>
      <c r="IS29" s="38"/>
    </row>
    <row r="30" spans="1:253" s="39" customFormat="1" ht="68.25" customHeight="1">
      <c r="A30" s="93">
        <v>18010200</v>
      </c>
      <c r="B30" s="94" t="s">
        <v>95</v>
      </c>
      <c r="C30" s="91">
        <f t="shared" si="1"/>
        <v>10000</v>
      </c>
      <c r="D30" s="95">
        <v>10000</v>
      </c>
      <c r="E30" s="95">
        <v>0</v>
      </c>
      <c r="F30" s="95">
        <v>0</v>
      </c>
      <c r="G30" s="38"/>
      <c r="H30" s="38"/>
      <c r="I30" s="38"/>
      <c r="J30" s="38"/>
      <c r="K30" s="38"/>
      <c r="L30" s="38"/>
      <c r="IK30" s="38"/>
      <c r="IL30" s="38"/>
      <c r="IM30" s="38"/>
      <c r="IN30" s="38"/>
      <c r="IO30" s="38"/>
      <c r="IP30" s="38"/>
      <c r="IQ30" s="38"/>
      <c r="IR30" s="38"/>
      <c r="IS30" s="38"/>
    </row>
    <row r="31" spans="1:253" s="39" customFormat="1" ht="63" customHeight="1">
      <c r="A31" s="93">
        <v>18010300</v>
      </c>
      <c r="B31" s="94" t="s">
        <v>96</v>
      </c>
      <c r="C31" s="91">
        <f t="shared" si="1"/>
        <v>10000</v>
      </c>
      <c r="D31" s="95">
        <v>10000</v>
      </c>
      <c r="E31" s="95">
        <v>0</v>
      </c>
      <c r="F31" s="95">
        <v>0</v>
      </c>
      <c r="G31" s="38"/>
      <c r="H31" s="38"/>
      <c r="I31" s="38"/>
      <c r="J31" s="38"/>
      <c r="K31" s="38"/>
      <c r="L31" s="38"/>
      <c r="IK31" s="38"/>
      <c r="IL31" s="38"/>
      <c r="IM31" s="38"/>
      <c r="IN31" s="38"/>
      <c r="IO31" s="38"/>
      <c r="IP31" s="38"/>
      <c r="IQ31" s="38"/>
      <c r="IR31" s="38"/>
      <c r="IS31" s="38"/>
    </row>
    <row r="32" spans="1:253" s="39" customFormat="1" ht="60">
      <c r="A32" s="93">
        <v>18010400</v>
      </c>
      <c r="B32" s="94" t="s">
        <v>97</v>
      </c>
      <c r="C32" s="91">
        <f t="shared" si="1"/>
        <v>10000</v>
      </c>
      <c r="D32" s="95">
        <v>10000</v>
      </c>
      <c r="E32" s="95">
        <v>0</v>
      </c>
      <c r="F32" s="95">
        <v>0</v>
      </c>
      <c r="G32" s="38"/>
      <c r="H32" s="38"/>
      <c r="I32" s="38"/>
      <c r="J32" s="38"/>
      <c r="K32" s="38"/>
      <c r="L32" s="38"/>
      <c r="IK32" s="38"/>
      <c r="IL32" s="38"/>
      <c r="IM32" s="38"/>
      <c r="IN32" s="38"/>
      <c r="IO32" s="38"/>
      <c r="IP32" s="38"/>
      <c r="IQ32" s="38"/>
      <c r="IR32" s="38"/>
      <c r="IS32" s="38"/>
    </row>
    <row r="33" spans="1:253" s="39" customFormat="1" ht="21" customHeight="1">
      <c r="A33" s="93">
        <v>18010500</v>
      </c>
      <c r="B33" s="94" t="s">
        <v>98</v>
      </c>
      <c r="C33" s="91">
        <f t="shared" si="1"/>
        <v>410000</v>
      </c>
      <c r="D33" s="95">
        <v>410000</v>
      </c>
      <c r="E33" s="95">
        <v>0</v>
      </c>
      <c r="F33" s="95">
        <v>0</v>
      </c>
      <c r="G33" s="38"/>
      <c r="H33" s="38"/>
      <c r="I33" s="38"/>
      <c r="J33" s="38"/>
      <c r="K33" s="38"/>
      <c r="L33" s="38"/>
      <c r="IK33" s="38"/>
      <c r="IL33" s="38"/>
      <c r="IM33" s="38"/>
      <c r="IN33" s="38"/>
      <c r="IO33" s="38"/>
      <c r="IP33" s="38"/>
      <c r="IQ33" s="38"/>
      <c r="IR33" s="38"/>
      <c r="IS33" s="38"/>
    </row>
    <row r="34" spans="1:253" s="39" customFormat="1" ht="15">
      <c r="A34" s="93">
        <v>18010600</v>
      </c>
      <c r="B34" s="94" t="s">
        <v>99</v>
      </c>
      <c r="C34" s="91">
        <f t="shared" si="1"/>
        <v>1560000</v>
      </c>
      <c r="D34" s="95">
        <v>1560000</v>
      </c>
      <c r="E34" s="95">
        <v>0</v>
      </c>
      <c r="F34" s="95">
        <v>0</v>
      </c>
      <c r="G34" s="38"/>
      <c r="H34" s="38"/>
      <c r="I34" s="38"/>
      <c r="J34" s="38"/>
      <c r="K34" s="38"/>
      <c r="L34" s="38"/>
      <c r="IK34" s="38"/>
      <c r="IL34" s="38"/>
      <c r="IM34" s="38"/>
      <c r="IN34" s="38"/>
      <c r="IO34" s="38"/>
      <c r="IP34" s="38"/>
      <c r="IQ34" s="38"/>
      <c r="IR34" s="38"/>
      <c r="IS34" s="38"/>
    </row>
    <row r="35" spans="1:253" s="39" customFormat="1" ht="15">
      <c r="A35" s="93">
        <v>18010700</v>
      </c>
      <c r="B35" s="94" t="s">
        <v>100</v>
      </c>
      <c r="C35" s="91">
        <f t="shared" si="1"/>
        <v>90000</v>
      </c>
      <c r="D35" s="95">
        <v>90000</v>
      </c>
      <c r="E35" s="95">
        <v>0</v>
      </c>
      <c r="F35" s="95">
        <v>0</v>
      </c>
      <c r="G35" s="38"/>
      <c r="H35" s="38"/>
      <c r="I35" s="38"/>
      <c r="J35" s="38"/>
      <c r="K35" s="38"/>
      <c r="L35" s="38"/>
      <c r="IK35" s="38"/>
      <c r="IL35" s="38"/>
      <c r="IM35" s="38"/>
      <c r="IN35" s="38"/>
      <c r="IO35" s="38"/>
      <c r="IP35" s="38"/>
      <c r="IQ35" s="38"/>
      <c r="IR35" s="38"/>
      <c r="IS35" s="38"/>
    </row>
    <row r="36" spans="1:253" s="39" customFormat="1" ht="15">
      <c r="A36" s="93">
        <v>18010900</v>
      </c>
      <c r="B36" s="94" t="s">
        <v>101</v>
      </c>
      <c r="C36" s="91">
        <f t="shared" si="1"/>
        <v>640000</v>
      </c>
      <c r="D36" s="95">
        <v>640000</v>
      </c>
      <c r="E36" s="95">
        <v>0</v>
      </c>
      <c r="F36" s="95">
        <v>0</v>
      </c>
      <c r="G36" s="38"/>
      <c r="H36" s="38"/>
      <c r="I36" s="38"/>
      <c r="J36" s="38"/>
      <c r="K36" s="38"/>
      <c r="L36" s="38"/>
      <c r="IK36" s="38"/>
      <c r="IL36" s="38"/>
      <c r="IM36" s="38"/>
      <c r="IN36" s="38"/>
      <c r="IO36" s="38"/>
      <c r="IP36" s="38"/>
      <c r="IQ36" s="38"/>
      <c r="IR36" s="38"/>
      <c r="IS36" s="38"/>
    </row>
    <row r="37" spans="1:253" s="39" customFormat="1" ht="15">
      <c r="A37" s="93">
        <v>18011000</v>
      </c>
      <c r="B37" s="94" t="s">
        <v>185</v>
      </c>
      <c r="C37" s="91">
        <f t="shared" si="1"/>
        <v>200000</v>
      </c>
      <c r="D37" s="99">
        <v>200000</v>
      </c>
      <c r="E37" s="95">
        <v>0</v>
      </c>
      <c r="F37" s="95">
        <v>0</v>
      </c>
      <c r="G37" s="38"/>
      <c r="H37" s="38"/>
      <c r="I37" s="38"/>
      <c r="J37" s="38"/>
      <c r="K37" s="38"/>
      <c r="L37" s="38"/>
      <c r="IK37" s="38"/>
      <c r="IL37" s="38"/>
      <c r="IM37" s="38"/>
      <c r="IN37" s="38"/>
      <c r="IO37" s="38"/>
      <c r="IP37" s="38"/>
      <c r="IQ37" s="38"/>
      <c r="IR37" s="38"/>
      <c r="IS37" s="38"/>
    </row>
    <row r="38" spans="1:253" s="39" customFormat="1" ht="20.25" customHeight="1">
      <c r="A38" s="93">
        <v>18011100</v>
      </c>
      <c r="B38" s="94" t="s">
        <v>186</v>
      </c>
      <c r="C38" s="91">
        <f t="shared" si="1"/>
        <v>50000</v>
      </c>
      <c r="D38" s="99">
        <v>50000</v>
      </c>
      <c r="E38" s="95">
        <v>0</v>
      </c>
      <c r="F38" s="95">
        <v>0</v>
      </c>
      <c r="G38" s="38"/>
      <c r="H38" s="38"/>
      <c r="I38" s="38"/>
      <c r="J38" s="38"/>
      <c r="K38" s="38"/>
      <c r="L38" s="38"/>
      <c r="IK38" s="38"/>
      <c r="IL38" s="38"/>
      <c r="IM38" s="38"/>
      <c r="IN38" s="38"/>
      <c r="IO38" s="38"/>
      <c r="IP38" s="38"/>
      <c r="IQ38" s="38"/>
      <c r="IR38" s="38"/>
      <c r="IS38" s="38"/>
    </row>
    <row r="39" spans="1:253" s="39" customFormat="1" ht="20.25" customHeight="1">
      <c r="A39" s="93">
        <v>18050000</v>
      </c>
      <c r="B39" s="94" t="s">
        <v>102</v>
      </c>
      <c r="C39" s="91">
        <f t="shared" si="1"/>
        <v>4800000</v>
      </c>
      <c r="D39" s="95">
        <f>D40+D41</f>
        <v>4800000</v>
      </c>
      <c r="E39" s="95">
        <v>0</v>
      </c>
      <c r="F39" s="95">
        <v>0</v>
      </c>
      <c r="G39" s="38"/>
      <c r="H39" s="38"/>
      <c r="I39" s="38"/>
      <c r="J39" s="38"/>
      <c r="K39" s="38"/>
      <c r="L39" s="38"/>
      <c r="IK39" s="38"/>
      <c r="IL39" s="38"/>
      <c r="IM39" s="38"/>
      <c r="IN39" s="38"/>
      <c r="IO39" s="38"/>
      <c r="IP39" s="38"/>
      <c r="IQ39" s="38"/>
      <c r="IR39" s="38"/>
      <c r="IS39" s="38"/>
    </row>
    <row r="40" spans="1:253" s="39" customFormat="1" ht="20.25" customHeight="1">
      <c r="A40" s="93">
        <v>18050300</v>
      </c>
      <c r="B40" s="94" t="s">
        <v>103</v>
      </c>
      <c r="C40" s="91">
        <f t="shared" si="1"/>
        <v>1000000</v>
      </c>
      <c r="D40" s="95">
        <v>1000000</v>
      </c>
      <c r="E40" s="95">
        <v>0</v>
      </c>
      <c r="F40" s="95">
        <v>0</v>
      </c>
      <c r="G40" s="38"/>
      <c r="H40" s="38"/>
      <c r="I40" s="38"/>
      <c r="J40" s="38"/>
      <c r="K40" s="38"/>
      <c r="L40" s="38"/>
      <c r="IK40" s="38"/>
      <c r="IL40" s="38"/>
      <c r="IM40" s="38"/>
      <c r="IN40" s="38"/>
      <c r="IO40" s="38"/>
      <c r="IP40" s="38"/>
      <c r="IQ40" s="38"/>
      <c r="IR40" s="38"/>
      <c r="IS40" s="38"/>
    </row>
    <row r="41" spans="1:253" s="39" customFormat="1" ht="20.25" customHeight="1">
      <c r="A41" s="93">
        <v>18050400</v>
      </c>
      <c r="B41" s="94" t="s">
        <v>104</v>
      </c>
      <c r="C41" s="91">
        <f t="shared" si="1"/>
        <v>3800000</v>
      </c>
      <c r="D41" s="95">
        <v>3800000</v>
      </c>
      <c r="E41" s="95">
        <v>0</v>
      </c>
      <c r="F41" s="95">
        <v>0</v>
      </c>
      <c r="G41" s="38"/>
      <c r="H41" s="38"/>
      <c r="I41" s="38"/>
      <c r="J41" s="38"/>
      <c r="K41" s="38"/>
      <c r="L41" s="38"/>
      <c r="IK41" s="38"/>
      <c r="IL41" s="38"/>
      <c r="IM41" s="38"/>
      <c r="IN41" s="38"/>
      <c r="IO41" s="38"/>
      <c r="IP41" s="38"/>
      <c r="IQ41" s="38"/>
      <c r="IR41" s="38"/>
      <c r="IS41" s="38"/>
    </row>
    <row r="42" spans="1:253" s="39" customFormat="1" ht="20.25" customHeight="1" hidden="1">
      <c r="A42" s="93"/>
      <c r="B42" s="94"/>
      <c r="C42" s="91">
        <f t="shared" si="1"/>
        <v>0</v>
      </c>
      <c r="D42" s="95"/>
      <c r="E42" s="95"/>
      <c r="F42" s="95"/>
      <c r="G42" s="38"/>
      <c r="H42" s="38"/>
      <c r="I42" s="38"/>
      <c r="J42" s="38"/>
      <c r="K42" s="38"/>
      <c r="L42" s="38"/>
      <c r="IK42" s="38"/>
      <c r="IL42" s="38"/>
      <c r="IM42" s="38"/>
      <c r="IN42" s="38"/>
      <c r="IO42" s="38"/>
      <c r="IP42" s="38"/>
      <c r="IQ42" s="38"/>
      <c r="IR42" s="38"/>
      <c r="IS42" s="38"/>
    </row>
    <row r="43" spans="1:253" s="39" customFormat="1" ht="20.25" customHeight="1" hidden="1">
      <c r="A43" s="93"/>
      <c r="B43" s="94"/>
      <c r="C43" s="91">
        <f t="shared" si="1"/>
        <v>0</v>
      </c>
      <c r="D43" s="95"/>
      <c r="E43" s="95"/>
      <c r="F43" s="95"/>
      <c r="G43" s="38"/>
      <c r="H43" s="38"/>
      <c r="I43" s="38"/>
      <c r="J43" s="38"/>
      <c r="K43" s="38"/>
      <c r="L43" s="38"/>
      <c r="IK43" s="38"/>
      <c r="IL43" s="38"/>
      <c r="IM43" s="38"/>
      <c r="IN43" s="38"/>
      <c r="IO43" s="38"/>
      <c r="IP43" s="38"/>
      <c r="IQ43" s="38"/>
      <c r="IR43" s="38"/>
      <c r="IS43" s="38"/>
    </row>
    <row r="44" spans="1:253" s="39" customFormat="1" ht="20.25" customHeight="1" hidden="1">
      <c r="A44" s="93" t="s">
        <v>33</v>
      </c>
      <c r="B44" s="94" t="s">
        <v>33</v>
      </c>
      <c r="C44" s="91">
        <f t="shared" si="1"/>
        <v>0</v>
      </c>
      <c r="D44" s="95"/>
      <c r="E44" s="95"/>
      <c r="F44" s="95"/>
      <c r="G44" s="38"/>
      <c r="H44" s="38"/>
      <c r="I44" s="38"/>
      <c r="J44" s="38"/>
      <c r="K44" s="38"/>
      <c r="L44" s="38"/>
      <c r="IK44" s="38"/>
      <c r="IL44" s="38"/>
      <c r="IM44" s="38"/>
      <c r="IN44" s="38"/>
      <c r="IO44" s="38"/>
      <c r="IP44" s="38"/>
      <c r="IQ44" s="38"/>
      <c r="IR44" s="38"/>
      <c r="IS44" s="38"/>
    </row>
    <row r="45" spans="1:253" s="39" customFormat="1" ht="20.25" customHeight="1">
      <c r="A45" s="93">
        <v>19000000</v>
      </c>
      <c r="B45" s="94" t="s">
        <v>9</v>
      </c>
      <c r="C45" s="91">
        <f t="shared" si="1"/>
        <v>45000</v>
      </c>
      <c r="D45" s="95">
        <f>D46</f>
        <v>45000</v>
      </c>
      <c r="E45" s="95">
        <f>E46</f>
        <v>0</v>
      </c>
      <c r="F45" s="95">
        <f>F46</f>
        <v>0</v>
      </c>
      <c r="G45" s="38"/>
      <c r="H45" s="38"/>
      <c r="I45" s="38"/>
      <c r="J45" s="38"/>
      <c r="K45" s="38"/>
      <c r="L45" s="38"/>
      <c r="IK45" s="38"/>
      <c r="IL45" s="38"/>
      <c r="IM45" s="38"/>
      <c r="IN45" s="38"/>
      <c r="IO45" s="38"/>
      <c r="IP45" s="38"/>
      <c r="IQ45" s="38"/>
      <c r="IR45" s="38"/>
      <c r="IS45" s="38"/>
    </row>
    <row r="46" spans="1:253" s="39" customFormat="1" ht="20.25" customHeight="1">
      <c r="A46" s="93">
        <v>19010000</v>
      </c>
      <c r="B46" s="94" t="s">
        <v>105</v>
      </c>
      <c r="C46" s="91">
        <f t="shared" si="1"/>
        <v>45000</v>
      </c>
      <c r="D46" s="95">
        <f>D47+D48</f>
        <v>45000</v>
      </c>
      <c r="E46" s="95">
        <f>E47+E48</f>
        <v>0</v>
      </c>
      <c r="F46" s="95">
        <f>F47+F48</f>
        <v>0</v>
      </c>
      <c r="G46" s="38"/>
      <c r="H46" s="38"/>
      <c r="I46" s="38"/>
      <c r="J46" s="38"/>
      <c r="K46" s="38"/>
      <c r="L46" s="38"/>
      <c r="IK46" s="38"/>
      <c r="IL46" s="38"/>
      <c r="IM46" s="38"/>
      <c r="IN46" s="38"/>
      <c r="IO46" s="38"/>
      <c r="IP46" s="38"/>
      <c r="IQ46" s="38"/>
      <c r="IR46" s="38"/>
      <c r="IS46" s="38"/>
    </row>
    <row r="47" spans="1:253" s="39" customFormat="1" ht="45.75" customHeight="1">
      <c r="A47" s="93">
        <v>19010100</v>
      </c>
      <c r="B47" s="94" t="s">
        <v>106</v>
      </c>
      <c r="C47" s="91">
        <f t="shared" si="1"/>
        <v>25000</v>
      </c>
      <c r="D47" s="95">
        <v>25000</v>
      </c>
      <c r="E47" s="95">
        <v>0</v>
      </c>
      <c r="F47" s="95">
        <v>0</v>
      </c>
      <c r="G47" s="38"/>
      <c r="H47" s="38"/>
      <c r="I47" s="38"/>
      <c r="J47" s="38"/>
      <c r="K47" s="38"/>
      <c r="L47" s="38"/>
      <c r="IK47" s="38"/>
      <c r="IL47" s="38"/>
      <c r="IM47" s="38"/>
      <c r="IN47" s="38"/>
      <c r="IO47" s="38"/>
      <c r="IP47" s="38"/>
      <c r="IQ47" s="38"/>
      <c r="IR47" s="38"/>
      <c r="IS47" s="38"/>
    </row>
    <row r="48" spans="1:253" s="39" customFormat="1" ht="30">
      <c r="A48" s="93">
        <v>19010200</v>
      </c>
      <c r="B48" s="94" t="s">
        <v>107</v>
      </c>
      <c r="C48" s="91">
        <f t="shared" si="1"/>
        <v>20000</v>
      </c>
      <c r="D48" s="95">
        <v>20000</v>
      </c>
      <c r="E48" s="95">
        <v>0</v>
      </c>
      <c r="F48" s="95">
        <v>0</v>
      </c>
      <c r="G48" s="38"/>
      <c r="H48" s="38"/>
      <c r="I48" s="38"/>
      <c r="J48" s="38"/>
      <c r="K48" s="38"/>
      <c r="L48" s="38"/>
      <c r="IK48" s="38"/>
      <c r="IL48" s="38"/>
      <c r="IM48" s="38"/>
      <c r="IN48" s="38"/>
      <c r="IO48" s="38"/>
      <c r="IP48" s="38"/>
      <c r="IQ48" s="38"/>
      <c r="IR48" s="38"/>
      <c r="IS48" s="38"/>
    </row>
    <row r="49" spans="1:253" s="39" customFormat="1" ht="14.25" customHeight="1">
      <c r="A49" s="93"/>
      <c r="B49" s="94"/>
      <c r="C49" s="91"/>
      <c r="D49" s="95"/>
      <c r="E49" s="95"/>
      <c r="F49" s="95"/>
      <c r="G49" s="38"/>
      <c r="H49" s="38"/>
      <c r="I49" s="38"/>
      <c r="J49" s="38"/>
      <c r="K49" s="38"/>
      <c r="L49" s="38"/>
      <c r="IK49" s="38"/>
      <c r="IL49" s="38"/>
      <c r="IM49" s="38"/>
      <c r="IN49" s="38"/>
      <c r="IO49" s="38"/>
      <c r="IP49" s="38"/>
      <c r="IQ49" s="38"/>
      <c r="IR49" s="38"/>
      <c r="IS49" s="38"/>
    </row>
    <row r="50" spans="1:253" s="39" customFormat="1" ht="20.25" customHeight="1" hidden="1">
      <c r="A50" s="93"/>
      <c r="B50" s="94"/>
      <c r="C50" s="91">
        <f aca="true" t="shared" si="3" ref="C50:C66">D50+E50</f>
        <v>0</v>
      </c>
      <c r="D50" s="95"/>
      <c r="E50" s="95"/>
      <c r="F50" s="95"/>
      <c r="G50" s="38"/>
      <c r="H50" s="38"/>
      <c r="I50" s="38"/>
      <c r="J50" s="38"/>
      <c r="K50" s="38"/>
      <c r="L50" s="38"/>
      <c r="IK50" s="38"/>
      <c r="IL50" s="38"/>
      <c r="IM50" s="38"/>
      <c r="IN50" s="38"/>
      <c r="IO50" s="38"/>
      <c r="IP50" s="38"/>
      <c r="IQ50" s="38"/>
      <c r="IR50" s="38"/>
      <c r="IS50" s="38"/>
    </row>
    <row r="51" spans="1:253" s="39" customFormat="1" ht="20.25" customHeight="1" hidden="1">
      <c r="A51" s="93" t="s">
        <v>33</v>
      </c>
      <c r="B51" s="94" t="s">
        <v>33</v>
      </c>
      <c r="C51" s="91">
        <f t="shared" si="3"/>
        <v>0</v>
      </c>
      <c r="D51" s="95"/>
      <c r="E51" s="95"/>
      <c r="F51" s="95"/>
      <c r="G51" s="38"/>
      <c r="H51" s="38"/>
      <c r="I51" s="38"/>
      <c r="J51" s="38"/>
      <c r="K51" s="38"/>
      <c r="L51" s="38"/>
      <c r="IK51" s="38"/>
      <c r="IL51" s="38"/>
      <c r="IM51" s="38"/>
      <c r="IN51" s="38"/>
      <c r="IO51" s="38"/>
      <c r="IP51" s="38"/>
      <c r="IQ51" s="38"/>
      <c r="IR51" s="38"/>
      <c r="IS51" s="38"/>
    </row>
    <row r="52" spans="1:253" s="33" customFormat="1" ht="20.25" customHeight="1">
      <c r="A52" s="89">
        <v>20000000</v>
      </c>
      <c r="B52" s="90" t="s">
        <v>10</v>
      </c>
      <c r="C52" s="91">
        <f t="shared" si="3"/>
        <v>138000</v>
      </c>
      <c r="D52" s="95">
        <f>D54+D60+D62+D69+D65</f>
        <v>90000</v>
      </c>
      <c r="E52" s="95">
        <f>E54+E60+E62+E69+E65</f>
        <v>48000</v>
      </c>
      <c r="F52" s="95">
        <f>F54+F60+F62+F69+F65</f>
        <v>0</v>
      </c>
      <c r="G52" s="4"/>
      <c r="H52" s="4"/>
      <c r="I52" s="4"/>
      <c r="J52" s="4"/>
      <c r="K52" s="4"/>
      <c r="L52" s="4"/>
      <c r="IK52" s="4"/>
      <c r="IL52" s="4"/>
      <c r="IM52" s="4"/>
      <c r="IN52" s="4"/>
      <c r="IO52" s="4"/>
      <c r="IP52" s="4"/>
      <c r="IQ52" s="4"/>
      <c r="IR52" s="4"/>
      <c r="IS52" s="4"/>
    </row>
    <row r="53" spans="1:253" s="39" customFormat="1" ht="20.25" customHeight="1" hidden="1">
      <c r="A53" s="93" t="s">
        <v>33</v>
      </c>
      <c r="B53" s="94" t="s">
        <v>38</v>
      </c>
      <c r="C53" s="91">
        <f t="shared" si="3"/>
        <v>0</v>
      </c>
      <c r="D53" s="95"/>
      <c r="E53" s="95"/>
      <c r="F53" s="95"/>
      <c r="G53" s="38"/>
      <c r="H53" s="38"/>
      <c r="I53" s="38"/>
      <c r="J53" s="38"/>
      <c r="K53" s="38"/>
      <c r="L53" s="38"/>
      <c r="IK53" s="38"/>
      <c r="IL53" s="38"/>
      <c r="IM53" s="38"/>
      <c r="IN53" s="38"/>
      <c r="IO53" s="38"/>
      <c r="IP53" s="38"/>
      <c r="IQ53" s="38"/>
      <c r="IR53" s="38"/>
      <c r="IS53" s="38"/>
    </row>
    <row r="54" spans="1:253" s="39" customFormat="1" ht="45">
      <c r="A54" s="93">
        <v>22000000</v>
      </c>
      <c r="B54" s="94" t="s">
        <v>11</v>
      </c>
      <c r="C54" s="91">
        <f t="shared" si="3"/>
        <v>25000</v>
      </c>
      <c r="D54" s="95">
        <f>D55</f>
        <v>25000</v>
      </c>
      <c r="E54" s="95">
        <f>E55</f>
        <v>0</v>
      </c>
      <c r="F54" s="95">
        <f>F55</f>
        <v>0</v>
      </c>
      <c r="G54" s="38"/>
      <c r="H54" s="38"/>
      <c r="I54" s="38"/>
      <c r="J54" s="38"/>
      <c r="K54" s="38"/>
      <c r="L54" s="38"/>
      <c r="IK54" s="38"/>
      <c r="IL54" s="38"/>
      <c r="IM54" s="38"/>
      <c r="IN54" s="38"/>
      <c r="IO54" s="38"/>
      <c r="IP54" s="38"/>
      <c r="IQ54" s="38"/>
      <c r="IR54" s="38"/>
      <c r="IS54" s="38"/>
    </row>
    <row r="55" spans="1:253" s="39" customFormat="1" ht="15">
      <c r="A55" s="93">
        <v>22090000</v>
      </c>
      <c r="B55" s="94" t="s">
        <v>109</v>
      </c>
      <c r="C55" s="91">
        <f t="shared" si="3"/>
        <v>25000</v>
      </c>
      <c r="D55" s="95">
        <f>D56+D57</f>
        <v>25000</v>
      </c>
      <c r="E55" s="95">
        <f>E56+E57</f>
        <v>0</v>
      </c>
      <c r="F55" s="95">
        <f>F56+F57</f>
        <v>0</v>
      </c>
      <c r="G55" s="38"/>
      <c r="H55" s="38"/>
      <c r="I55" s="38"/>
      <c r="J55" s="38"/>
      <c r="K55" s="38"/>
      <c r="L55" s="38"/>
      <c r="IK55" s="38"/>
      <c r="IL55" s="38"/>
      <c r="IM55" s="38"/>
      <c r="IN55" s="38"/>
      <c r="IO55" s="38"/>
      <c r="IP55" s="38"/>
      <c r="IQ55" s="38"/>
      <c r="IR55" s="38"/>
      <c r="IS55" s="38"/>
    </row>
    <row r="56" spans="1:253" s="39" customFormat="1" ht="60">
      <c r="A56" s="93">
        <v>22090100</v>
      </c>
      <c r="B56" s="94" t="s">
        <v>110</v>
      </c>
      <c r="C56" s="91">
        <f t="shared" si="3"/>
        <v>16000</v>
      </c>
      <c r="D56" s="95">
        <v>16000</v>
      </c>
      <c r="E56" s="95">
        <v>0</v>
      </c>
      <c r="F56" s="95">
        <v>0</v>
      </c>
      <c r="G56" s="38"/>
      <c r="H56" s="38"/>
      <c r="I56" s="38"/>
      <c r="J56" s="38"/>
      <c r="K56" s="38"/>
      <c r="L56" s="38"/>
      <c r="IK56" s="38"/>
      <c r="IL56" s="38"/>
      <c r="IM56" s="38"/>
      <c r="IN56" s="38"/>
      <c r="IO56" s="38"/>
      <c r="IP56" s="38"/>
      <c r="IQ56" s="38"/>
      <c r="IR56" s="38"/>
      <c r="IS56" s="38"/>
    </row>
    <row r="57" spans="1:253" s="39" customFormat="1" ht="47.25" customHeight="1">
      <c r="A57" s="93">
        <v>22090400</v>
      </c>
      <c r="B57" s="94" t="s">
        <v>111</v>
      </c>
      <c r="C57" s="91">
        <f t="shared" si="3"/>
        <v>9000</v>
      </c>
      <c r="D57" s="95">
        <v>9000</v>
      </c>
      <c r="E57" s="95">
        <v>0</v>
      </c>
      <c r="F57" s="95">
        <v>0</v>
      </c>
      <c r="G57" s="38"/>
      <c r="H57" s="38"/>
      <c r="I57" s="38"/>
      <c r="J57" s="38"/>
      <c r="K57" s="38"/>
      <c r="L57" s="38"/>
      <c r="IK57" s="38"/>
      <c r="IL57" s="38"/>
      <c r="IM57" s="38"/>
      <c r="IN57" s="38"/>
      <c r="IO57" s="38"/>
      <c r="IP57" s="38"/>
      <c r="IQ57" s="38"/>
      <c r="IR57" s="38"/>
      <c r="IS57" s="38"/>
    </row>
    <row r="58" spans="1:253" s="39" customFormat="1" ht="29.25" customHeight="1" hidden="1">
      <c r="A58" s="93"/>
      <c r="B58" s="94"/>
      <c r="C58" s="91">
        <f t="shared" si="3"/>
        <v>0</v>
      </c>
      <c r="D58" s="95"/>
      <c r="E58" s="95"/>
      <c r="F58" s="95"/>
      <c r="G58" s="38"/>
      <c r="H58" s="38"/>
      <c r="I58" s="38"/>
      <c r="J58" s="38"/>
      <c r="K58" s="38"/>
      <c r="L58" s="38"/>
      <c r="IK58" s="38"/>
      <c r="IL58" s="38"/>
      <c r="IM58" s="38"/>
      <c r="IN58" s="38"/>
      <c r="IO58" s="38"/>
      <c r="IP58" s="38"/>
      <c r="IQ58" s="38"/>
      <c r="IR58" s="38"/>
      <c r="IS58" s="38"/>
    </row>
    <row r="59" spans="1:253" s="39" customFormat="1" ht="20.25" customHeight="1" hidden="1">
      <c r="A59" s="93" t="s">
        <v>33</v>
      </c>
      <c r="B59" s="94" t="s">
        <v>33</v>
      </c>
      <c r="C59" s="91">
        <f t="shared" si="3"/>
        <v>0</v>
      </c>
      <c r="D59" s="95"/>
      <c r="E59" s="95"/>
      <c r="F59" s="95"/>
      <c r="G59" s="38"/>
      <c r="H59" s="38"/>
      <c r="I59" s="38"/>
      <c r="J59" s="38"/>
      <c r="K59" s="38"/>
      <c r="L59" s="38"/>
      <c r="IK59" s="38"/>
      <c r="IL59" s="38"/>
      <c r="IM59" s="38"/>
      <c r="IN59" s="38"/>
      <c r="IO59" s="38"/>
      <c r="IP59" s="38"/>
      <c r="IQ59" s="38"/>
      <c r="IR59" s="38"/>
      <c r="IS59" s="38"/>
    </row>
    <row r="60" spans="1:253" s="39" customFormat="1" ht="27" customHeight="1" hidden="1">
      <c r="A60" s="93">
        <v>23000000</v>
      </c>
      <c r="B60" s="94" t="s">
        <v>39</v>
      </c>
      <c r="C60" s="91">
        <f t="shared" si="3"/>
        <v>0</v>
      </c>
      <c r="D60" s="95"/>
      <c r="E60" s="95"/>
      <c r="F60" s="95"/>
      <c r="G60" s="38"/>
      <c r="H60" s="38"/>
      <c r="I60" s="38"/>
      <c r="J60" s="38"/>
      <c r="K60" s="38"/>
      <c r="L60" s="38"/>
      <c r="IK60" s="38"/>
      <c r="IL60" s="38"/>
      <c r="IM60" s="38"/>
      <c r="IN60" s="38"/>
      <c r="IO60" s="38"/>
      <c r="IP60" s="38"/>
      <c r="IQ60" s="38"/>
      <c r="IR60" s="38"/>
      <c r="IS60" s="38"/>
    </row>
    <row r="61" spans="1:253" s="39" customFormat="1" ht="20.25" customHeight="1" hidden="1">
      <c r="A61" s="93" t="s">
        <v>33</v>
      </c>
      <c r="B61" s="94" t="s">
        <v>33</v>
      </c>
      <c r="C61" s="91">
        <f t="shared" si="3"/>
        <v>0</v>
      </c>
      <c r="D61" s="95"/>
      <c r="E61" s="95"/>
      <c r="F61" s="95"/>
      <c r="G61" s="38"/>
      <c r="H61" s="38"/>
      <c r="I61" s="38"/>
      <c r="J61" s="38"/>
      <c r="K61" s="38"/>
      <c r="L61" s="38"/>
      <c r="IK61" s="38"/>
      <c r="IL61" s="38"/>
      <c r="IM61" s="38"/>
      <c r="IN61" s="38"/>
      <c r="IO61" s="38"/>
      <c r="IP61" s="38"/>
      <c r="IQ61" s="38"/>
      <c r="IR61" s="38"/>
      <c r="IS61" s="38"/>
    </row>
    <row r="62" spans="1:253" s="39" customFormat="1" ht="20.25" customHeight="1">
      <c r="A62" s="93">
        <v>24000000</v>
      </c>
      <c r="B62" s="94" t="s">
        <v>15</v>
      </c>
      <c r="C62" s="91">
        <f t="shared" si="3"/>
        <v>48000</v>
      </c>
      <c r="D62" s="95">
        <f aca="true" t="shared" si="4" ref="D62:F63">D63</f>
        <v>0</v>
      </c>
      <c r="E62" s="95">
        <f t="shared" si="4"/>
        <v>48000</v>
      </c>
      <c r="F62" s="95">
        <f t="shared" si="4"/>
        <v>0</v>
      </c>
      <c r="G62" s="38"/>
      <c r="H62" s="38"/>
      <c r="I62" s="38"/>
      <c r="J62" s="38"/>
      <c r="K62" s="38"/>
      <c r="L62" s="38"/>
      <c r="IK62" s="38"/>
      <c r="IL62" s="38"/>
      <c r="IM62" s="38"/>
      <c r="IN62" s="38"/>
      <c r="IO62" s="38"/>
      <c r="IP62" s="38"/>
      <c r="IQ62" s="38"/>
      <c r="IR62" s="38"/>
      <c r="IS62" s="38"/>
    </row>
    <row r="63" spans="1:253" s="39" customFormat="1" ht="20.25" customHeight="1">
      <c r="A63" s="93">
        <v>24060000</v>
      </c>
      <c r="B63" s="94" t="s">
        <v>112</v>
      </c>
      <c r="C63" s="91">
        <f t="shared" si="3"/>
        <v>48000</v>
      </c>
      <c r="D63" s="95">
        <f t="shared" si="4"/>
        <v>0</v>
      </c>
      <c r="E63" s="95">
        <f t="shared" si="4"/>
        <v>48000</v>
      </c>
      <c r="F63" s="95">
        <f t="shared" si="4"/>
        <v>0</v>
      </c>
      <c r="G63" s="38"/>
      <c r="H63" s="38"/>
      <c r="I63" s="38"/>
      <c r="J63" s="38"/>
      <c r="K63" s="38"/>
      <c r="L63" s="38"/>
      <c r="IK63" s="38"/>
      <c r="IL63" s="38"/>
      <c r="IM63" s="38"/>
      <c r="IN63" s="38"/>
      <c r="IO63" s="38"/>
      <c r="IP63" s="38"/>
      <c r="IQ63" s="38"/>
      <c r="IR63" s="38"/>
      <c r="IS63" s="38"/>
    </row>
    <row r="64" spans="1:253" s="39" customFormat="1" ht="62.25" customHeight="1">
      <c r="A64" s="93">
        <v>24062100</v>
      </c>
      <c r="B64" s="94" t="s">
        <v>113</v>
      </c>
      <c r="C64" s="91">
        <f t="shared" si="3"/>
        <v>48000</v>
      </c>
      <c r="D64" s="95">
        <v>0</v>
      </c>
      <c r="E64" s="95">
        <v>48000</v>
      </c>
      <c r="F64" s="95">
        <v>0</v>
      </c>
      <c r="G64" s="38"/>
      <c r="H64" s="38"/>
      <c r="I64" s="38"/>
      <c r="J64" s="38"/>
      <c r="K64" s="38"/>
      <c r="L64" s="38"/>
      <c r="IK64" s="38"/>
      <c r="IL64" s="38"/>
      <c r="IM64" s="38"/>
      <c r="IN64" s="38"/>
      <c r="IO64" s="38"/>
      <c r="IP64" s="38"/>
      <c r="IQ64" s="38"/>
      <c r="IR64" s="38"/>
      <c r="IS64" s="38"/>
    </row>
    <row r="65" spans="1:253" s="39" customFormat="1" ht="15">
      <c r="A65" s="93">
        <v>24060000</v>
      </c>
      <c r="B65" s="94" t="s">
        <v>108</v>
      </c>
      <c r="C65" s="91">
        <f>C66</f>
        <v>65000</v>
      </c>
      <c r="D65" s="91">
        <f>D66</f>
        <v>65000</v>
      </c>
      <c r="E65" s="91">
        <f>E66</f>
        <v>0</v>
      </c>
      <c r="F65" s="91">
        <f>F66</f>
        <v>0</v>
      </c>
      <c r="G65" s="38"/>
      <c r="H65" s="38"/>
      <c r="I65" s="38"/>
      <c r="J65" s="38"/>
      <c r="K65" s="38"/>
      <c r="L65" s="38"/>
      <c r="IK65" s="38"/>
      <c r="IL65" s="38"/>
      <c r="IM65" s="38"/>
      <c r="IN65" s="38"/>
      <c r="IO65" s="38"/>
      <c r="IP65" s="38"/>
      <c r="IQ65" s="38"/>
      <c r="IR65" s="38"/>
      <c r="IS65" s="38"/>
    </row>
    <row r="66" spans="1:253" s="39" customFormat="1" ht="15">
      <c r="A66" s="93">
        <v>24060300</v>
      </c>
      <c r="B66" s="94" t="s">
        <v>108</v>
      </c>
      <c r="C66" s="91">
        <f t="shared" si="3"/>
        <v>65000</v>
      </c>
      <c r="D66" s="95">
        <v>65000</v>
      </c>
      <c r="E66" s="95">
        <v>0</v>
      </c>
      <c r="F66" s="95">
        <v>0</v>
      </c>
      <c r="G66" s="38"/>
      <c r="H66" s="38"/>
      <c r="I66" s="38"/>
      <c r="J66" s="38"/>
      <c r="K66" s="38"/>
      <c r="L66" s="38"/>
      <c r="IK66" s="38"/>
      <c r="IL66" s="38"/>
      <c r="IM66" s="38"/>
      <c r="IN66" s="38"/>
      <c r="IO66" s="38"/>
      <c r="IP66" s="38"/>
      <c r="IQ66" s="38"/>
      <c r="IR66" s="38"/>
      <c r="IS66" s="38"/>
    </row>
    <row r="67" spans="1:253" s="39" customFormat="1" ht="11.25" customHeight="1">
      <c r="A67" s="93"/>
      <c r="B67" s="94"/>
      <c r="C67" s="91"/>
      <c r="D67" s="95"/>
      <c r="E67" s="95"/>
      <c r="F67" s="95"/>
      <c r="G67" s="38"/>
      <c r="H67" s="38"/>
      <c r="I67" s="38"/>
      <c r="J67" s="38"/>
      <c r="K67" s="38"/>
      <c r="L67" s="38"/>
      <c r="IK67" s="38"/>
      <c r="IL67" s="38"/>
      <c r="IM67" s="38"/>
      <c r="IN67" s="38"/>
      <c r="IO67" s="38"/>
      <c r="IP67" s="38"/>
      <c r="IQ67" s="38"/>
      <c r="IR67" s="38"/>
      <c r="IS67" s="38"/>
    </row>
    <row r="68" spans="1:253" s="39" customFormat="1" ht="20.25" customHeight="1" hidden="1">
      <c r="A68" s="93" t="s">
        <v>33</v>
      </c>
      <c r="B68" s="94" t="s">
        <v>33</v>
      </c>
      <c r="C68" s="91">
        <f aca="true" t="shared" si="5" ref="C68:C79">D68+E68</f>
        <v>0</v>
      </c>
      <c r="D68" s="91"/>
      <c r="E68" s="91"/>
      <c r="F68" s="91"/>
      <c r="G68" s="38"/>
      <c r="H68" s="38"/>
      <c r="I68" s="38"/>
      <c r="J68" s="38"/>
      <c r="K68" s="38"/>
      <c r="L68" s="38"/>
      <c r="IK68" s="38"/>
      <c r="IL68" s="38"/>
      <c r="IM68" s="38"/>
      <c r="IN68" s="38"/>
      <c r="IO68" s="38"/>
      <c r="IP68" s="38"/>
      <c r="IQ68" s="38"/>
      <c r="IR68" s="38"/>
      <c r="IS68" s="38"/>
    </row>
    <row r="69" spans="1:253" s="39" customFormat="1" ht="20.25" customHeight="1" hidden="1">
      <c r="A69" s="93">
        <v>25000000</v>
      </c>
      <c r="B69" s="94" t="s">
        <v>40</v>
      </c>
      <c r="C69" s="91">
        <f t="shared" si="5"/>
        <v>0</v>
      </c>
      <c r="D69" s="91"/>
      <c r="E69" s="91"/>
      <c r="F69" s="91"/>
      <c r="G69" s="38"/>
      <c r="H69" s="38"/>
      <c r="I69" s="38"/>
      <c r="J69" s="38"/>
      <c r="K69" s="38"/>
      <c r="L69" s="38"/>
      <c r="IK69" s="38"/>
      <c r="IL69" s="38"/>
      <c r="IM69" s="38"/>
      <c r="IN69" s="38"/>
      <c r="IO69" s="38"/>
      <c r="IP69" s="38"/>
      <c r="IQ69" s="38"/>
      <c r="IR69" s="38"/>
      <c r="IS69" s="38"/>
    </row>
    <row r="70" spans="1:253" s="39" customFormat="1" ht="20.25" customHeight="1" hidden="1">
      <c r="A70" s="93" t="s">
        <v>33</v>
      </c>
      <c r="B70" s="94" t="s">
        <v>33</v>
      </c>
      <c r="C70" s="91">
        <f t="shared" si="5"/>
        <v>0</v>
      </c>
      <c r="D70" s="91"/>
      <c r="E70" s="91"/>
      <c r="F70" s="91"/>
      <c r="G70" s="38"/>
      <c r="H70" s="38"/>
      <c r="I70" s="38"/>
      <c r="J70" s="38"/>
      <c r="K70" s="38"/>
      <c r="L70" s="38"/>
      <c r="IK70" s="38"/>
      <c r="IL70" s="38"/>
      <c r="IM70" s="38"/>
      <c r="IN70" s="38"/>
      <c r="IO70" s="38"/>
      <c r="IP70" s="38"/>
      <c r="IQ70" s="38"/>
      <c r="IR70" s="38"/>
      <c r="IS70" s="38"/>
    </row>
    <row r="71" spans="1:253" s="33" customFormat="1" ht="20.25" customHeight="1">
      <c r="A71" s="89">
        <v>30000000</v>
      </c>
      <c r="B71" s="90" t="s">
        <v>16</v>
      </c>
      <c r="C71" s="91">
        <f t="shared" si="5"/>
        <v>800000</v>
      </c>
      <c r="D71" s="91">
        <f>D72+D74+D76</f>
        <v>0</v>
      </c>
      <c r="E71" s="91">
        <f>E72+E74+E76</f>
        <v>800000</v>
      </c>
      <c r="F71" s="91">
        <f>F72+F74+F76</f>
        <v>800000</v>
      </c>
      <c r="G71" s="4"/>
      <c r="H71" s="4"/>
      <c r="I71" s="4"/>
      <c r="J71" s="4"/>
      <c r="K71" s="4"/>
      <c r="L71" s="4"/>
      <c r="IK71" s="4"/>
      <c r="IL71" s="4"/>
      <c r="IM71" s="4"/>
      <c r="IN71" s="4"/>
      <c r="IO71" s="4"/>
      <c r="IP71" s="4"/>
      <c r="IQ71" s="4"/>
      <c r="IR71" s="4"/>
      <c r="IS71" s="4"/>
    </row>
    <row r="72" spans="1:253" s="39" customFormat="1" ht="26.25" customHeight="1" hidden="1">
      <c r="A72" s="93">
        <v>31000000</v>
      </c>
      <c r="B72" s="94" t="s">
        <v>17</v>
      </c>
      <c r="C72" s="91">
        <f t="shared" si="5"/>
        <v>0</v>
      </c>
      <c r="D72" s="95"/>
      <c r="E72" s="95"/>
      <c r="F72" s="95"/>
      <c r="G72" s="38"/>
      <c r="H72" s="38"/>
      <c r="I72" s="38"/>
      <c r="J72" s="38"/>
      <c r="K72" s="38"/>
      <c r="L72" s="38"/>
      <c r="IK72" s="38"/>
      <c r="IL72" s="38"/>
      <c r="IM72" s="38"/>
      <c r="IN72" s="38"/>
      <c r="IO72" s="38"/>
      <c r="IP72" s="38"/>
      <c r="IQ72" s="38"/>
      <c r="IR72" s="38"/>
      <c r="IS72" s="38"/>
    </row>
    <row r="73" spans="1:253" s="39" customFormat="1" ht="20.25" customHeight="1" hidden="1">
      <c r="A73" s="93" t="s">
        <v>33</v>
      </c>
      <c r="B73" s="94" t="s">
        <v>33</v>
      </c>
      <c r="C73" s="91">
        <f t="shared" si="5"/>
        <v>0</v>
      </c>
      <c r="D73" s="95"/>
      <c r="E73" s="95"/>
      <c r="F73" s="95"/>
      <c r="G73" s="38"/>
      <c r="H73" s="38"/>
      <c r="I73" s="38"/>
      <c r="J73" s="38"/>
      <c r="K73" s="38"/>
      <c r="L73" s="38"/>
      <c r="IK73" s="38"/>
      <c r="IL73" s="38"/>
      <c r="IM73" s="38"/>
      <c r="IN73" s="38"/>
      <c r="IO73" s="38"/>
      <c r="IP73" s="38"/>
      <c r="IQ73" s="38"/>
      <c r="IR73" s="38"/>
      <c r="IS73" s="38"/>
    </row>
    <row r="74" spans="1:253" s="39" customFormat="1" ht="27.75" customHeight="1" hidden="1">
      <c r="A74" s="93">
        <v>32000000</v>
      </c>
      <c r="B74" s="94" t="s">
        <v>18</v>
      </c>
      <c r="C74" s="91">
        <f t="shared" si="5"/>
        <v>0</v>
      </c>
      <c r="D74" s="95"/>
      <c r="E74" s="95"/>
      <c r="F74" s="95"/>
      <c r="G74" s="38"/>
      <c r="H74" s="38"/>
      <c r="I74" s="38"/>
      <c r="J74" s="38"/>
      <c r="K74" s="38"/>
      <c r="L74" s="38"/>
      <c r="IK74" s="38"/>
      <c r="IL74" s="38"/>
      <c r="IM74" s="38"/>
      <c r="IN74" s="38"/>
      <c r="IO74" s="38"/>
      <c r="IP74" s="38"/>
      <c r="IQ74" s="38"/>
      <c r="IR74" s="38"/>
      <c r="IS74" s="38"/>
    </row>
    <row r="75" spans="1:253" s="39" customFormat="1" ht="20.25" customHeight="1" hidden="1">
      <c r="A75" s="93" t="s">
        <v>33</v>
      </c>
      <c r="B75" s="94" t="s">
        <v>33</v>
      </c>
      <c r="C75" s="91">
        <f t="shared" si="5"/>
        <v>0</v>
      </c>
      <c r="D75" s="95"/>
      <c r="E75" s="95"/>
      <c r="F75" s="95"/>
      <c r="G75" s="38"/>
      <c r="H75" s="38"/>
      <c r="I75" s="38"/>
      <c r="J75" s="38"/>
      <c r="K75" s="38"/>
      <c r="L75" s="38"/>
      <c r="IK75" s="38"/>
      <c r="IL75" s="38"/>
      <c r="IM75" s="38"/>
      <c r="IN75" s="38"/>
      <c r="IO75" s="38"/>
      <c r="IP75" s="38"/>
      <c r="IQ75" s="38"/>
      <c r="IR75" s="38"/>
      <c r="IS75" s="38"/>
    </row>
    <row r="76" spans="1:253" s="39" customFormat="1" ht="30">
      <c r="A76" s="93">
        <v>33000000</v>
      </c>
      <c r="B76" s="94" t="s">
        <v>41</v>
      </c>
      <c r="C76" s="91">
        <f t="shared" si="5"/>
        <v>800000</v>
      </c>
      <c r="D76" s="95">
        <v>0</v>
      </c>
      <c r="E76" s="95">
        <f>E77</f>
        <v>800000</v>
      </c>
      <c r="F76" s="95">
        <f>F77</f>
        <v>800000</v>
      </c>
      <c r="G76" s="38"/>
      <c r="H76" s="38"/>
      <c r="I76" s="38"/>
      <c r="J76" s="38"/>
      <c r="K76" s="38"/>
      <c r="L76" s="38"/>
      <c r="IK76" s="38"/>
      <c r="IL76" s="38"/>
      <c r="IM76" s="38"/>
      <c r="IN76" s="38"/>
      <c r="IO76" s="38"/>
      <c r="IP76" s="38"/>
      <c r="IQ76" s="38"/>
      <c r="IR76" s="38"/>
      <c r="IS76" s="38"/>
    </row>
    <row r="77" spans="1:253" s="39" customFormat="1" ht="15">
      <c r="A77" s="93">
        <v>33010000</v>
      </c>
      <c r="B77" s="94" t="s">
        <v>114</v>
      </c>
      <c r="C77" s="91">
        <f t="shared" si="5"/>
        <v>800000</v>
      </c>
      <c r="D77" s="95">
        <v>0</v>
      </c>
      <c r="E77" s="95">
        <f>E78</f>
        <v>800000</v>
      </c>
      <c r="F77" s="95">
        <f>F78</f>
        <v>800000</v>
      </c>
      <c r="G77" s="38"/>
      <c r="H77" s="38"/>
      <c r="I77" s="38"/>
      <c r="J77" s="38"/>
      <c r="K77" s="38"/>
      <c r="L77" s="38"/>
      <c r="IK77" s="38"/>
      <c r="IL77" s="38"/>
      <c r="IM77" s="38"/>
      <c r="IN77" s="38"/>
      <c r="IO77" s="38"/>
      <c r="IP77" s="38"/>
      <c r="IQ77" s="38"/>
      <c r="IR77" s="38"/>
      <c r="IS77" s="38"/>
    </row>
    <row r="78" spans="1:253" s="39" customFormat="1" ht="90">
      <c r="A78" s="93">
        <v>31010100</v>
      </c>
      <c r="B78" s="94" t="s">
        <v>115</v>
      </c>
      <c r="C78" s="91">
        <f t="shared" si="5"/>
        <v>800000</v>
      </c>
      <c r="D78" s="95">
        <v>0</v>
      </c>
      <c r="E78" s="95">
        <v>800000</v>
      </c>
      <c r="F78" s="95">
        <v>800000</v>
      </c>
      <c r="G78" s="38"/>
      <c r="H78" s="38"/>
      <c r="I78" s="38"/>
      <c r="J78" s="38"/>
      <c r="K78" s="38"/>
      <c r="L78" s="38"/>
      <c r="IK78" s="38"/>
      <c r="IL78" s="38"/>
      <c r="IM78" s="38"/>
      <c r="IN78" s="38"/>
      <c r="IO78" s="38"/>
      <c r="IP78" s="38"/>
      <c r="IQ78" s="38"/>
      <c r="IR78" s="38"/>
      <c r="IS78" s="38"/>
    </row>
    <row r="79" spans="1:253" s="39" customFormat="1" ht="20.25" customHeight="1" hidden="1">
      <c r="A79" s="93" t="s">
        <v>33</v>
      </c>
      <c r="B79" s="94" t="s">
        <v>33</v>
      </c>
      <c r="C79" s="91">
        <f t="shared" si="5"/>
        <v>0</v>
      </c>
      <c r="D79" s="95"/>
      <c r="E79" s="95"/>
      <c r="F79" s="95"/>
      <c r="G79" s="38"/>
      <c r="H79" s="38"/>
      <c r="I79" s="38"/>
      <c r="J79" s="38"/>
      <c r="K79" s="38"/>
      <c r="L79" s="38"/>
      <c r="IK79" s="38"/>
      <c r="IL79" s="38"/>
      <c r="IM79" s="38"/>
      <c r="IN79" s="38"/>
      <c r="IO79" s="38"/>
      <c r="IP79" s="38"/>
      <c r="IQ79" s="38"/>
      <c r="IR79" s="38"/>
      <c r="IS79" s="38"/>
    </row>
    <row r="80" spans="1:253" s="39" customFormat="1" ht="12.75" customHeight="1">
      <c r="A80" s="93"/>
      <c r="B80" s="94"/>
      <c r="C80" s="91"/>
      <c r="D80" s="95"/>
      <c r="E80" s="95"/>
      <c r="F80" s="95"/>
      <c r="G80" s="38"/>
      <c r="H80" s="38"/>
      <c r="I80" s="38"/>
      <c r="J80" s="38"/>
      <c r="K80" s="38"/>
      <c r="L80" s="38"/>
      <c r="IK80" s="38"/>
      <c r="IL80" s="38"/>
      <c r="IM80" s="38"/>
      <c r="IN80" s="38"/>
      <c r="IO80" s="38"/>
      <c r="IP80" s="38"/>
      <c r="IQ80" s="38"/>
      <c r="IR80" s="38"/>
      <c r="IS80" s="38"/>
    </row>
    <row r="81" spans="1:253" s="35" customFormat="1" ht="20.25" customHeight="1">
      <c r="A81" s="89">
        <v>40000000</v>
      </c>
      <c r="B81" s="90" t="s">
        <v>5</v>
      </c>
      <c r="C81" s="91">
        <f>D81+E81</f>
        <v>9345298</v>
      </c>
      <c r="D81" s="95">
        <f>D82</f>
        <v>9345298</v>
      </c>
      <c r="E81" s="95">
        <f>E82</f>
        <v>0</v>
      </c>
      <c r="F81" s="95">
        <f>F82</f>
        <v>0</v>
      </c>
      <c r="G81" s="34"/>
      <c r="H81" s="34"/>
      <c r="I81" s="34"/>
      <c r="J81" s="34"/>
      <c r="K81" s="34"/>
      <c r="L81" s="34"/>
      <c r="IK81" s="34"/>
      <c r="IL81" s="34"/>
      <c r="IM81" s="34"/>
      <c r="IN81" s="34"/>
      <c r="IO81" s="34"/>
      <c r="IP81" s="34"/>
      <c r="IQ81" s="34"/>
      <c r="IR81" s="34"/>
      <c r="IS81" s="34"/>
    </row>
    <row r="82" spans="1:253" s="39" customFormat="1" ht="20.25" customHeight="1">
      <c r="A82" s="93">
        <v>41000000</v>
      </c>
      <c r="B82" s="94" t="s">
        <v>42</v>
      </c>
      <c r="C82" s="91">
        <f>D82+E82</f>
        <v>9345298</v>
      </c>
      <c r="D82" s="95">
        <f>D87</f>
        <v>9345298</v>
      </c>
      <c r="E82" s="95">
        <f>E87</f>
        <v>0</v>
      </c>
      <c r="F82" s="95">
        <f>F87</f>
        <v>0</v>
      </c>
      <c r="G82" s="38"/>
      <c r="H82" s="38"/>
      <c r="I82" s="38"/>
      <c r="J82" s="38"/>
      <c r="K82" s="38"/>
      <c r="L82" s="38"/>
      <c r="IK82" s="38"/>
      <c r="IL82" s="38"/>
      <c r="IM82" s="38"/>
      <c r="IN82" s="38"/>
      <c r="IO82" s="38"/>
      <c r="IP82" s="38"/>
      <c r="IQ82" s="38"/>
      <c r="IR82" s="38"/>
      <c r="IS82" s="38"/>
    </row>
    <row r="83" spans="1:253" s="39" customFormat="1" ht="20.25" customHeight="1" hidden="1">
      <c r="A83" s="93"/>
      <c r="B83" s="94"/>
      <c r="C83" s="91"/>
      <c r="D83" s="95"/>
      <c r="E83" s="95"/>
      <c r="F83" s="95"/>
      <c r="G83" s="38"/>
      <c r="H83" s="38"/>
      <c r="I83" s="38"/>
      <c r="J83" s="38"/>
      <c r="K83" s="38"/>
      <c r="L83" s="38"/>
      <c r="IK83" s="38"/>
      <c r="IL83" s="38"/>
      <c r="IM83" s="38"/>
      <c r="IN83" s="38"/>
      <c r="IO83" s="38"/>
      <c r="IP83" s="38"/>
      <c r="IQ83" s="38"/>
      <c r="IR83" s="38"/>
      <c r="IS83" s="38"/>
    </row>
    <row r="84" spans="1:253" s="39" customFormat="1" ht="20.25" customHeight="1" hidden="1">
      <c r="A84" s="93"/>
      <c r="B84" s="94"/>
      <c r="C84" s="91"/>
      <c r="D84" s="95"/>
      <c r="E84" s="95"/>
      <c r="F84" s="95"/>
      <c r="G84" s="38"/>
      <c r="H84" s="38"/>
      <c r="I84" s="38"/>
      <c r="J84" s="38"/>
      <c r="K84" s="38"/>
      <c r="L84" s="38"/>
      <c r="IK84" s="38"/>
      <c r="IL84" s="38"/>
      <c r="IM84" s="38"/>
      <c r="IN84" s="38"/>
      <c r="IO84" s="38"/>
      <c r="IP84" s="38"/>
      <c r="IQ84" s="38"/>
      <c r="IR84" s="38"/>
      <c r="IS84" s="38"/>
    </row>
    <row r="85" spans="1:253" s="39" customFormat="1" ht="20.25" customHeight="1" hidden="1">
      <c r="A85" s="93">
        <v>41010000</v>
      </c>
      <c r="B85" s="94" t="s">
        <v>43</v>
      </c>
      <c r="C85" s="91">
        <f>D85+E85</f>
        <v>0</v>
      </c>
      <c r="D85" s="95"/>
      <c r="E85" s="95"/>
      <c r="F85" s="95"/>
      <c r="G85" s="38"/>
      <c r="H85" s="38"/>
      <c r="I85" s="38"/>
      <c r="J85" s="38"/>
      <c r="K85" s="38"/>
      <c r="L85" s="38"/>
      <c r="IK85" s="38"/>
      <c r="IL85" s="38"/>
      <c r="IM85" s="38"/>
      <c r="IN85" s="38"/>
      <c r="IO85" s="38"/>
      <c r="IP85" s="38"/>
      <c r="IQ85" s="38"/>
      <c r="IR85" s="38"/>
      <c r="IS85" s="38"/>
    </row>
    <row r="86" spans="1:253" s="39" customFormat="1" ht="20.25" customHeight="1" hidden="1">
      <c r="A86" s="93" t="s">
        <v>44</v>
      </c>
      <c r="B86" s="94" t="s">
        <v>45</v>
      </c>
      <c r="C86" s="91">
        <f>D86+E86</f>
        <v>0</v>
      </c>
      <c r="D86" s="95"/>
      <c r="E86" s="95"/>
      <c r="F86" s="95"/>
      <c r="G86" s="38"/>
      <c r="H86" s="38"/>
      <c r="I86" s="38"/>
      <c r="J86" s="38"/>
      <c r="K86" s="38"/>
      <c r="L86" s="38"/>
      <c r="IK86" s="38"/>
      <c r="IL86" s="38"/>
      <c r="IM86" s="38"/>
      <c r="IN86" s="38"/>
      <c r="IO86" s="38"/>
      <c r="IP86" s="38"/>
      <c r="IQ86" s="38"/>
      <c r="IR86" s="38"/>
      <c r="IS86" s="38"/>
    </row>
    <row r="87" spans="1:253" s="39" customFormat="1" ht="20.25" customHeight="1">
      <c r="A87" s="93">
        <v>41020000</v>
      </c>
      <c r="B87" s="94" t="s">
        <v>46</v>
      </c>
      <c r="C87" s="91">
        <f>D87+E87</f>
        <v>9345298</v>
      </c>
      <c r="D87" s="91">
        <f>D88</f>
        <v>9345298</v>
      </c>
      <c r="E87" s="91">
        <f>E88</f>
        <v>0</v>
      </c>
      <c r="F87" s="91">
        <f>F88</f>
        <v>0</v>
      </c>
      <c r="G87" s="38"/>
      <c r="H87" s="38"/>
      <c r="I87" s="38"/>
      <c r="J87" s="38"/>
      <c r="K87" s="38"/>
      <c r="L87" s="38"/>
      <c r="IK87" s="38"/>
      <c r="IL87" s="38"/>
      <c r="IM87" s="38"/>
      <c r="IN87" s="38"/>
      <c r="IO87" s="38"/>
      <c r="IP87" s="38"/>
      <c r="IQ87" s="38"/>
      <c r="IR87" s="38"/>
      <c r="IS87" s="38"/>
    </row>
    <row r="88" spans="1:253" s="39" customFormat="1" ht="20.25" customHeight="1">
      <c r="A88" s="93">
        <v>41020900</v>
      </c>
      <c r="B88" s="94" t="s">
        <v>141</v>
      </c>
      <c r="C88" s="91">
        <f>D88+E88</f>
        <v>9345298</v>
      </c>
      <c r="D88" s="91">
        <v>9345298</v>
      </c>
      <c r="E88" s="91">
        <v>0</v>
      </c>
      <c r="F88" s="91">
        <v>0</v>
      </c>
      <c r="G88" s="38"/>
      <c r="H88" s="38"/>
      <c r="I88" s="38"/>
      <c r="J88" s="38"/>
      <c r="K88" s="38"/>
      <c r="L88" s="38"/>
      <c r="IK88" s="38"/>
      <c r="IL88" s="38"/>
      <c r="IM88" s="38"/>
      <c r="IN88" s="38"/>
      <c r="IO88" s="38"/>
      <c r="IP88" s="38"/>
      <c r="IQ88" s="38"/>
      <c r="IR88" s="38"/>
      <c r="IS88" s="38"/>
    </row>
    <row r="89" spans="1:253" s="39" customFormat="1" ht="12.75" customHeight="1">
      <c r="A89" s="93"/>
      <c r="B89" s="94"/>
      <c r="C89" s="91"/>
      <c r="D89" s="91"/>
      <c r="E89" s="91"/>
      <c r="F89" s="91"/>
      <c r="G89" s="38"/>
      <c r="H89" s="38"/>
      <c r="I89" s="38"/>
      <c r="J89" s="38"/>
      <c r="K89" s="38"/>
      <c r="L89" s="38"/>
      <c r="IK89" s="38"/>
      <c r="IL89" s="38"/>
      <c r="IM89" s="38"/>
      <c r="IN89" s="38"/>
      <c r="IO89" s="38"/>
      <c r="IP89" s="38"/>
      <c r="IQ89" s="38"/>
      <c r="IR89" s="38"/>
      <c r="IS89" s="38"/>
    </row>
    <row r="90" spans="1:253" s="39" customFormat="1" ht="20.25" customHeight="1" hidden="1">
      <c r="A90" s="93" t="s">
        <v>45</v>
      </c>
      <c r="B90" s="94" t="s">
        <v>45</v>
      </c>
      <c r="C90" s="91">
        <f aca="true" t="shared" si="6" ref="C90:C97">D90+E90</f>
        <v>0</v>
      </c>
      <c r="D90" s="91"/>
      <c r="E90" s="91"/>
      <c r="F90" s="91"/>
      <c r="G90" s="38"/>
      <c r="H90" s="38"/>
      <c r="I90" s="38"/>
      <c r="J90" s="38"/>
      <c r="K90" s="38"/>
      <c r="L90" s="38"/>
      <c r="IK90" s="38"/>
      <c r="IL90" s="38"/>
      <c r="IM90" s="38"/>
      <c r="IN90" s="38"/>
      <c r="IO90" s="38"/>
      <c r="IP90" s="38"/>
      <c r="IQ90" s="38"/>
      <c r="IR90" s="38"/>
      <c r="IS90" s="38"/>
    </row>
    <row r="91" spans="1:253" s="39" customFormat="1" ht="20.25" customHeight="1" hidden="1">
      <c r="A91" s="93">
        <v>41030000</v>
      </c>
      <c r="B91" s="94" t="s">
        <v>47</v>
      </c>
      <c r="C91" s="91">
        <f t="shared" si="6"/>
        <v>0</v>
      </c>
      <c r="D91" s="95"/>
      <c r="E91" s="95"/>
      <c r="F91" s="95"/>
      <c r="G91" s="38"/>
      <c r="H91" s="38"/>
      <c r="I91" s="38"/>
      <c r="J91" s="38"/>
      <c r="K91" s="38"/>
      <c r="L91" s="38"/>
      <c r="IK91" s="38"/>
      <c r="IL91" s="38"/>
      <c r="IM91" s="38"/>
      <c r="IN91" s="38"/>
      <c r="IO91" s="38"/>
      <c r="IP91" s="38"/>
      <c r="IQ91" s="38"/>
      <c r="IR91" s="38"/>
      <c r="IS91" s="38"/>
    </row>
    <row r="92" spans="1:253" s="39" customFormat="1" ht="20.25" customHeight="1" hidden="1">
      <c r="A92" s="93" t="s">
        <v>45</v>
      </c>
      <c r="B92" s="94" t="s">
        <v>45</v>
      </c>
      <c r="C92" s="91">
        <f t="shared" si="6"/>
        <v>0</v>
      </c>
      <c r="D92" s="95"/>
      <c r="E92" s="95"/>
      <c r="F92" s="95"/>
      <c r="G92" s="38"/>
      <c r="H92" s="38"/>
      <c r="I92" s="38"/>
      <c r="J92" s="38"/>
      <c r="K92" s="38"/>
      <c r="L92" s="38"/>
      <c r="IK92" s="38"/>
      <c r="IL92" s="38"/>
      <c r="IM92" s="38"/>
      <c r="IN92" s="38"/>
      <c r="IO92" s="38"/>
      <c r="IP92" s="38"/>
      <c r="IQ92" s="38"/>
      <c r="IR92" s="38"/>
      <c r="IS92" s="38"/>
    </row>
    <row r="93" spans="1:253" s="39" customFormat="1" ht="29.25" customHeight="1" hidden="1">
      <c r="A93" s="93">
        <v>42000000</v>
      </c>
      <c r="B93" s="94" t="s">
        <v>19</v>
      </c>
      <c r="C93" s="91">
        <f t="shared" si="6"/>
        <v>0</v>
      </c>
      <c r="D93" s="95"/>
      <c r="E93" s="95"/>
      <c r="F93" s="95"/>
      <c r="G93" s="38"/>
      <c r="H93" s="38"/>
      <c r="I93" s="38"/>
      <c r="J93" s="38"/>
      <c r="K93" s="38"/>
      <c r="L93" s="38"/>
      <c r="IK93" s="38"/>
      <c r="IL93" s="38"/>
      <c r="IM93" s="38"/>
      <c r="IN93" s="38"/>
      <c r="IO93" s="38"/>
      <c r="IP93" s="38"/>
      <c r="IQ93" s="38"/>
      <c r="IR93" s="38"/>
      <c r="IS93" s="38"/>
    </row>
    <row r="94" spans="1:253" s="39" customFormat="1" ht="20.25" customHeight="1" hidden="1">
      <c r="A94" s="93" t="s">
        <v>45</v>
      </c>
      <c r="B94" s="94" t="s">
        <v>45</v>
      </c>
      <c r="C94" s="91">
        <f t="shared" si="6"/>
        <v>0</v>
      </c>
      <c r="D94" s="95"/>
      <c r="E94" s="95"/>
      <c r="F94" s="95"/>
      <c r="G94" s="38"/>
      <c r="H94" s="38"/>
      <c r="I94" s="38"/>
      <c r="J94" s="38"/>
      <c r="K94" s="38"/>
      <c r="L94" s="38"/>
      <c r="IK94" s="38"/>
      <c r="IL94" s="38"/>
      <c r="IM94" s="38"/>
      <c r="IN94" s="38"/>
      <c r="IO94" s="38"/>
      <c r="IP94" s="38"/>
      <c r="IQ94" s="38"/>
      <c r="IR94" s="38"/>
      <c r="IS94" s="38"/>
    </row>
    <row r="95" spans="1:253" s="33" customFormat="1" ht="20.25" customHeight="1">
      <c r="A95" s="89">
        <v>50000000</v>
      </c>
      <c r="B95" s="90" t="s">
        <v>12</v>
      </c>
      <c r="C95" s="91">
        <f t="shared" si="6"/>
        <v>420000</v>
      </c>
      <c r="D95" s="95">
        <f aca="true" t="shared" si="7" ref="D95:F96">D96</f>
        <v>0</v>
      </c>
      <c r="E95" s="95">
        <f t="shared" si="7"/>
        <v>420000</v>
      </c>
      <c r="F95" s="95">
        <f t="shared" si="7"/>
        <v>0</v>
      </c>
      <c r="G95" s="4"/>
      <c r="H95" s="4"/>
      <c r="I95" s="4"/>
      <c r="J95" s="4"/>
      <c r="K95" s="4"/>
      <c r="L95" s="4"/>
      <c r="IK95" s="4"/>
      <c r="IL95" s="4"/>
      <c r="IM95" s="4"/>
      <c r="IN95" s="4"/>
      <c r="IO95" s="4"/>
      <c r="IP95" s="4"/>
      <c r="IQ95" s="4"/>
      <c r="IR95" s="4"/>
      <c r="IS95" s="4"/>
    </row>
    <row r="96" spans="1:253" s="33" customFormat="1" ht="20.25" customHeight="1">
      <c r="A96" s="89">
        <v>50100000</v>
      </c>
      <c r="B96" s="90" t="s">
        <v>116</v>
      </c>
      <c r="C96" s="91">
        <f t="shared" si="6"/>
        <v>420000</v>
      </c>
      <c r="D96" s="95">
        <f t="shared" si="7"/>
        <v>0</v>
      </c>
      <c r="E96" s="95">
        <f t="shared" si="7"/>
        <v>420000</v>
      </c>
      <c r="F96" s="95">
        <f t="shared" si="7"/>
        <v>0</v>
      </c>
      <c r="G96" s="4"/>
      <c r="H96" s="4"/>
      <c r="I96" s="4"/>
      <c r="J96" s="4"/>
      <c r="K96" s="4"/>
      <c r="L96" s="4"/>
      <c r="IK96" s="4"/>
      <c r="IL96" s="4"/>
      <c r="IM96" s="4"/>
      <c r="IN96" s="4"/>
      <c r="IO96" s="4"/>
      <c r="IP96" s="4"/>
      <c r="IQ96" s="4"/>
      <c r="IR96" s="4"/>
      <c r="IS96" s="4"/>
    </row>
    <row r="97" spans="1:253" s="33" customFormat="1" ht="62.25" customHeight="1">
      <c r="A97" s="89">
        <v>50110000</v>
      </c>
      <c r="B97" s="90" t="s">
        <v>117</v>
      </c>
      <c r="C97" s="91">
        <f t="shared" si="6"/>
        <v>420000</v>
      </c>
      <c r="D97" s="95">
        <v>0</v>
      </c>
      <c r="E97" s="95">
        <v>420000</v>
      </c>
      <c r="F97" s="95">
        <v>0</v>
      </c>
      <c r="G97" s="4"/>
      <c r="H97" s="4"/>
      <c r="I97" s="4"/>
      <c r="J97" s="4"/>
      <c r="K97" s="4"/>
      <c r="L97" s="4"/>
      <c r="IK97" s="4"/>
      <c r="IL97" s="4"/>
      <c r="IM97" s="4"/>
      <c r="IN97" s="4"/>
      <c r="IO97" s="4"/>
      <c r="IP97" s="4"/>
      <c r="IQ97" s="4"/>
      <c r="IR97" s="4"/>
      <c r="IS97" s="4"/>
    </row>
    <row r="98" spans="1:253" s="33" customFormat="1" ht="15">
      <c r="A98" s="89"/>
      <c r="B98" s="90"/>
      <c r="C98" s="91"/>
      <c r="D98" s="95"/>
      <c r="E98" s="95"/>
      <c r="F98" s="95"/>
      <c r="G98" s="4"/>
      <c r="H98" s="4"/>
      <c r="I98" s="4"/>
      <c r="J98" s="4"/>
      <c r="K98" s="4"/>
      <c r="L98" s="4"/>
      <c r="IK98" s="4"/>
      <c r="IL98" s="4"/>
      <c r="IM98" s="4"/>
      <c r="IN98" s="4"/>
      <c r="IO98" s="4"/>
      <c r="IP98" s="4"/>
      <c r="IQ98" s="4"/>
      <c r="IR98" s="4"/>
      <c r="IS98" s="4"/>
    </row>
    <row r="99" spans="1:253" s="33" customFormat="1" ht="24" customHeight="1">
      <c r="A99" s="93"/>
      <c r="B99" s="97" t="s">
        <v>48</v>
      </c>
      <c r="C99" s="98">
        <f>D99+E99</f>
        <v>20245298</v>
      </c>
      <c r="D99" s="92">
        <f>D7+D52+D71+D95+D81</f>
        <v>18977298</v>
      </c>
      <c r="E99" s="92">
        <f>E7+E52+E71+E95+E81</f>
        <v>1268000</v>
      </c>
      <c r="F99" s="92">
        <f>F7+F52+F71+F95+F81</f>
        <v>800000</v>
      </c>
      <c r="G99" s="4"/>
      <c r="H99" s="4"/>
      <c r="I99" s="4"/>
      <c r="J99" s="4"/>
      <c r="K99" s="4"/>
      <c r="L99" s="4"/>
      <c r="IK99" s="4"/>
      <c r="IL99" s="4"/>
      <c r="IM99" s="4"/>
      <c r="IN99" s="4"/>
      <c r="IO99" s="4"/>
      <c r="IP99" s="4"/>
      <c r="IQ99" s="4"/>
      <c r="IR99" s="4"/>
      <c r="IS99" s="4"/>
    </row>
    <row r="101" ht="12.75">
      <c r="A101" s="15" t="s">
        <v>118</v>
      </c>
    </row>
    <row r="102" spans="2:4" ht="15.75">
      <c r="B102" s="65"/>
      <c r="C102" s="66"/>
      <c r="D102" s="66" t="s">
        <v>119</v>
      </c>
    </row>
  </sheetData>
  <sheetProtection/>
  <mergeCells count="7">
    <mergeCell ref="A5:A6"/>
    <mergeCell ref="B5:B6"/>
    <mergeCell ref="C2:F2"/>
    <mergeCell ref="A3:E3"/>
    <mergeCell ref="C5:C6"/>
    <mergeCell ref="D5:D6"/>
    <mergeCell ref="E5:F5"/>
  </mergeCells>
  <printOptions horizontalCentered="1"/>
  <pageMargins left="0.3937007874015748" right="0.3937007874015748" top="0.1968503937007874" bottom="0.1968503937007874" header="0.5118110236220472" footer="0.5118110236220472"/>
  <pageSetup fitToHeight="0"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4">
      <selection activeCell="C3" sqref="C3:F3"/>
    </sheetView>
  </sheetViews>
  <sheetFormatPr defaultColWidth="9.16015625" defaultRowHeight="12.75" customHeight="1"/>
  <cols>
    <col min="1" max="1" width="9.5" style="3" customWidth="1"/>
    <col min="2" max="2" width="64" style="3" customWidth="1"/>
    <col min="3" max="6" width="16.33203125" style="3" customWidth="1"/>
    <col min="7" max="12" width="9.16015625" style="3" customWidth="1"/>
    <col min="13" max="16384" width="9.16015625" style="5" customWidth="1"/>
  </cols>
  <sheetData>
    <row r="1" spans="1:12" s="30" customFormat="1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3:13" ht="78.75" customHeight="1">
      <c r="C3" s="212" t="s">
        <v>198</v>
      </c>
      <c r="D3" s="212"/>
      <c r="E3" s="212"/>
      <c r="F3" s="212"/>
      <c r="M3" s="3"/>
    </row>
    <row r="4" spans="1:6" ht="36" customHeight="1">
      <c r="A4" s="213" t="s">
        <v>142</v>
      </c>
      <c r="B4" s="213"/>
      <c r="C4" s="213"/>
      <c r="D4" s="213"/>
      <c r="E4" s="213"/>
      <c r="F4" s="213"/>
    </row>
    <row r="5" spans="1:6" ht="12.75" customHeight="1">
      <c r="A5" s="215"/>
      <c r="B5" s="215"/>
      <c r="C5" s="215"/>
      <c r="D5" s="215"/>
      <c r="E5" s="215"/>
      <c r="F5" s="41" t="s">
        <v>49</v>
      </c>
    </row>
    <row r="6" spans="1:12" s="19" customFormat="1" ht="24.75" customHeight="1">
      <c r="A6" s="216" t="s">
        <v>0</v>
      </c>
      <c r="B6" s="216" t="s">
        <v>1</v>
      </c>
      <c r="C6" s="216" t="s">
        <v>23</v>
      </c>
      <c r="D6" s="216" t="s">
        <v>20</v>
      </c>
      <c r="E6" s="216" t="s">
        <v>21</v>
      </c>
      <c r="F6" s="216"/>
      <c r="G6" s="18"/>
      <c r="H6" s="18"/>
      <c r="I6" s="18"/>
      <c r="J6" s="18"/>
      <c r="K6" s="18"/>
      <c r="L6" s="18"/>
    </row>
    <row r="7" spans="1:12" s="19" customFormat="1" ht="38.25" customHeight="1">
      <c r="A7" s="216"/>
      <c r="B7" s="216"/>
      <c r="C7" s="216"/>
      <c r="D7" s="216"/>
      <c r="E7" s="1" t="s">
        <v>23</v>
      </c>
      <c r="F7" s="36" t="s">
        <v>32</v>
      </c>
      <c r="G7" s="18"/>
      <c r="H7" s="18"/>
      <c r="I7" s="18"/>
      <c r="J7" s="18"/>
      <c r="K7" s="18"/>
      <c r="L7" s="18"/>
    </row>
    <row r="8" spans="1:12" s="20" customFormat="1" ht="26.25" customHeight="1">
      <c r="A8" s="68" t="s">
        <v>143</v>
      </c>
      <c r="B8" s="69" t="s">
        <v>144</v>
      </c>
      <c r="C8" s="80">
        <f>C9</f>
        <v>0</v>
      </c>
      <c r="D8" s="73">
        <f>D9</f>
        <v>-4318432</v>
      </c>
      <c r="E8" s="73">
        <f>E9</f>
        <v>4318432</v>
      </c>
      <c r="F8" s="73">
        <f>F9</f>
        <v>2918432</v>
      </c>
      <c r="G8" s="3"/>
      <c r="H8" s="3"/>
      <c r="I8" s="3"/>
      <c r="J8" s="3"/>
      <c r="K8" s="3"/>
      <c r="L8" s="3"/>
    </row>
    <row r="9" spans="1:12" s="22" customFormat="1" ht="36" customHeight="1">
      <c r="A9" s="68" t="s">
        <v>145</v>
      </c>
      <c r="B9" s="70" t="s">
        <v>146</v>
      </c>
      <c r="C9" s="80">
        <f aca="true" t="shared" si="0" ref="C9:C18">D9+E9</f>
        <v>0</v>
      </c>
      <c r="D9" s="74">
        <f>D10-D11+D12</f>
        <v>-4318432</v>
      </c>
      <c r="E9" s="74">
        <f>E10-E11+E12</f>
        <v>4318432</v>
      </c>
      <c r="F9" s="74">
        <f>F10-F11+F12</f>
        <v>2918432</v>
      </c>
      <c r="G9" s="21"/>
      <c r="H9" s="21"/>
      <c r="I9" s="21"/>
      <c r="J9" s="21"/>
      <c r="K9" s="21"/>
      <c r="L9" s="21"/>
    </row>
    <row r="10" spans="1:12" s="24" customFormat="1" ht="20.25" customHeight="1">
      <c r="A10" s="71" t="s">
        <v>147</v>
      </c>
      <c r="B10" s="72" t="s">
        <v>3</v>
      </c>
      <c r="C10" s="80">
        <f t="shared" si="0"/>
        <v>50000</v>
      </c>
      <c r="D10" s="77">
        <v>50000</v>
      </c>
      <c r="E10" s="76">
        <v>0</v>
      </c>
      <c r="F10" s="75">
        <v>0</v>
      </c>
      <c r="G10" s="23"/>
      <c r="H10" s="23"/>
      <c r="I10" s="23"/>
      <c r="J10" s="23"/>
      <c r="K10" s="23"/>
      <c r="L10" s="23"/>
    </row>
    <row r="11" spans="1:12" s="24" customFormat="1" ht="20.25" customHeight="1">
      <c r="A11" s="71" t="s">
        <v>148</v>
      </c>
      <c r="B11" s="72" t="s">
        <v>149</v>
      </c>
      <c r="C11" s="80">
        <f t="shared" si="0"/>
        <v>50000</v>
      </c>
      <c r="D11" s="77">
        <v>50000</v>
      </c>
      <c r="E11" s="77">
        <v>0</v>
      </c>
      <c r="F11" s="75">
        <v>0</v>
      </c>
      <c r="G11" s="23"/>
      <c r="H11" s="23"/>
      <c r="I11" s="23"/>
      <c r="J11" s="23"/>
      <c r="K11" s="23"/>
      <c r="L11" s="23"/>
    </row>
    <row r="12" spans="1:12" s="24" customFormat="1" ht="30">
      <c r="A12" s="71" t="s">
        <v>150</v>
      </c>
      <c r="B12" s="72" t="s">
        <v>151</v>
      </c>
      <c r="C12" s="80">
        <f t="shared" si="0"/>
        <v>0</v>
      </c>
      <c r="D12" s="77">
        <v>-4318432</v>
      </c>
      <c r="E12" s="77">
        <v>4318432</v>
      </c>
      <c r="F12" s="75">
        <v>2918432</v>
      </c>
      <c r="G12" s="23"/>
      <c r="H12" s="23"/>
      <c r="I12" s="23"/>
      <c r="J12" s="23"/>
      <c r="K12" s="23"/>
      <c r="L12" s="23"/>
    </row>
    <row r="13" spans="1:12" s="24" customFormat="1" ht="20.25" customHeight="1">
      <c r="A13" s="68"/>
      <c r="B13" s="70" t="s">
        <v>152</v>
      </c>
      <c r="C13" s="80">
        <f aca="true" t="shared" si="1" ref="C13:F14">C14</f>
        <v>0</v>
      </c>
      <c r="D13" s="73">
        <f t="shared" si="1"/>
        <v>-4318432</v>
      </c>
      <c r="E13" s="73">
        <f t="shared" si="1"/>
        <v>4318432</v>
      </c>
      <c r="F13" s="73">
        <f t="shared" si="1"/>
        <v>2918432</v>
      </c>
      <c r="G13" s="23"/>
      <c r="H13" s="23"/>
      <c r="I13" s="23"/>
      <c r="J13" s="23"/>
      <c r="K13" s="23"/>
      <c r="L13" s="23"/>
    </row>
    <row r="14" spans="1:12" s="24" customFormat="1" ht="20.25" customHeight="1">
      <c r="A14" s="68" t="s">
        <v>153</v>
      </c>
      <c r="B14" s="70" t="s">
        <v>2</v>
      </c>
      <c r="C14" s="80">
        <f t="shared" si="1"/>
        <v>0</v>
      </c>
      <c r="D14" s="73">
        <f t="shared" si="1"/>
        <v>-4318432</v>
      </c>
      <c r="E14" s="73">
        <f t="shared" si="1"/>
        <v>4318432</v>
      </c>
      <c r="F14" s="73">
        <f t="shared" si="1"/>
        <v>2918432</v>
      </c>
      <c r="G14" s="23"/>
      <c r="H14" s="23"/>
      <c r="I14" s="23"/>
      <c r="J14" s="23"/>
      <c r="K14" s="23"/>
      <c r="L14" s="23"/>
    </row>
    <row r="15" spans="1:12" s="24" customFormat="1" ht="20.25" customHeight="1">
      <c r="A15" s="71" t="s">
        <v>154</v>
      </c>
      <c r="B15" s="70" t="s">
        <v>155</v>
      </c>
      <c r="C15" s="80">
        <f t="shared" si="0"/>
        <v>0</v>
      </c>
      <c r="D15" s="77">
        <f>D16-D17+D18</f>
        <v>-4318432</v>
      </c>
      <c r="E15" s="77">
        <f>E16-E17+E18</f>
        <v>4318432</v>
      </c>
      <c r="F15" s="77">
        <f>F16-F17+F18</f>
        <v>2918432</v>
      </c>
      <c r="G15" s="23"/>
      <c r="H15" s="23"/>
      <c r="I15" s="23"/>
      <c r="J15" s="23"/>
      <c r="K15" s="23"/>
      <c r="L15" s="23"/>
    </row>
    <row r="16" spans="1:12" s="24" customFormat="1" ht="20.25" customHeight="1">
      <c r="A16" s="71" t="s">
        <v>156</v>
      </c>
      <c r="B16" s="72" t="s">
        <v>3</v>
      </c>
      <c r="C16" s="80">
        <f t="shared" si="0"/>
        <v>50000</v>
      </c>
      <c r="D16" s="77">
        <v>50000</v>
      </c>
      <c r="E16" s="77">
        <v>0</v>
      </c>
      <c r="F16" s="75">
        <v>0</v>
      </c>
      <c r="G16" s="23"/>
      <c r="H16" s="23"/>
      <c r="I16" s="23"/>
      <c r="J16" s="23"/>
      <c r="K16" s="23"/>
      <c r="L16" s="23"/>
    </row>
    <row r="17" spans="1:12" s="22" customFormat="1" ht="36.75" customHeight="1">
      <c r="A17" s="71" t="s">
        <v>157</v>
      </c>
      <c r="B17" s="72" t="s">
        <v>149</v>
      </c>
      <c r="C17" s="80">
        <f t="shared" si="0"/>
        <v>50000</v>
      </c>
      <c r="D17" s="77">
        <v>50000</v>
      </c>
      <c r="E17" s="78">
        <v>0</v>
      </c>
      <c r="F17" s="75">
        <v>0</v>
      </c>
      <c r="G17" s="21"/>
      <c r="H17" s="21"/>
      <c r="I17" s="21"/>
      <c r="J17" s="21"/>
      <c r="K17" s="21"/>
      <c r="L17" s="21"/>
    </row>
    <row r="18" spans="1:12" s="24" customFormat="1" ht="30">
      <c r="A18" s="71" t="s">
        <v>158</v>
      </c>
      <c r="B18" s="72" t="s">
        <v>151</v>
      </c>
      <c r="C18" s="80">
        <f t="shared" si="0"/>
        <v>0</v>
      </c>
      <c r="D18" s="77">
        <v>-4318432</v>
      </c>
      <c r="E18" s="77">
        <v>4318432</v>
      </c>
      <c r="F18" s="75">
        <v>2918432</v>
      </c>
      <c r="G18" s="23"/>
      <c r="H18" s="23"/>
      <c r="I18" s="23"/>
      <c r="J18" s="23"/>
      <c r="K18" s="23"/>
      <c r="L18" s="23"/>
    </row>
    <row r="19" spans="1:12" s="24" customFormat="1" ht="18.75" customHeight="1">
      <c r="A19" s="68"/>
      <c r="B19" s="70" t="s">
        <v>159</v>
      </c>
      <c r="C19" s="80">
        <f>C8</f>
        <v>0</v>
      </c>
      <c r="D19" s="73">
        <f>D8</f>
        <v>-4318432</v>
      </c>
      <c r="E19" s="73">
        <f>E8</f>
        <v>4318432</v>
      </c>
      <c r="F19" s="73">
        <f>F8</f>
        <v>2918432</v>
      </c>
      <c r="G19" s="23"/>
      <c r="H19" s="23"/>
      <c r="I19" s="79"/>
      <c r="J19" s="23"/>
      <c r="K19" s="23"/>
      <c r="L19" s="23"/>
    </row>
    <row r="20" spans="1:1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2" spans="1:4" ht="12.75" customHeight="1">
      <c r="A22" s="63"/>
      <c r="B22" s="81" t="s">
        <v>118</v>
      </c>
      <c r="D22" s="3" t="s">
        <v>119</v>
      </c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5511811023622047" right="0.5511811023622047" top="0.5905511811023623" bottom="0.7874015748031497" header="0.5118110236220472" footer="0.5118110236220472"/>
  <pageSetup fitToHeight="0" fitToWidth="1" horizontalDpi="300" verticalDpi="300" orientation="portrait" paperSize="9" scale="73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zoomScalePageLayoutView="0" workbookViewId="0" topLeftCell="C1">
      <selection activeCell="E19" sqref="E19"/>
    </sheetView>
  </sheetViews>
  <sheetFormatPr defaultColWidth="9.16015625" defaultRowHeight="12.75"/>
  <cols>
    <col min="1" max="1" width="3.83203125" style="7" hidden="1" customWidth="1"/>
    <col min="2" max="2" width="12.33203125" style="50" customWidth="1"/>
    <col min="3" max="4" width="11.66015625" style="50" customWidth="1"/>
    <col min="5" max="5" width="49.33203125" style="7" customWidth="1"/>
    <col min="6" max="6" width="17.5" style="7" customWidth="1"/>
    <col min="7" max="7" width="15.5" style="7" customWidth="1"/>
    <col min="8" max="8" width="14.83203125" style="7" customWidth="1"/>
    <col min="9" max="9" width="14.5" style="7" customWidth="1"/>
    <col min="10" max="10" width="10.83203125" style="7" customWidth="1"/>
    <col min="11" max="11" width="15" style="7" customWidth="1"/>
    <col min="12" max="12" width="13.83203125" style="7" customWidth="1"/>
    <col min="13" max="14" width="12.66015625" style="7" customWidth="1"/>
    <col min="15" max="15" width="14.5" style="7" customWidth="1"/>
    <col min="16" max="16" width="14.66015625" style="7" customWidth="1"/>
    <col min="17" max="17" width="16.83203125" style="7" customWidth="1"/>
    <col min="18" max="18" width="9.16015625" style="6" customWidth="1"/>
    <col min="19" max="16384" width="9.16015625" style="6" customWidth="1"/>
  </cols>
  <sheetData>
    <row r="1" spans="1:17" s="28" customFormat="1" ht="1.5" customHeight="1">
      <c r="A1" s="27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8" ht="49.5" customHeight="1">
      <c r="A2" s="3"/>
      <c r="E2" s="3"/>
      <c r="F2" s="2"/>
      <c r="G2" s="2"/>
      <c r="H2" s="2"/>
      <c r="I2" s="2"/>
      <c r="J2" s="2"/>
      <c r="K2" s="2"/>
      <c r="L2" s="2"/>
      <c r="M2" s="212" t="s">
        <v>196</v>
      </c>
      <c r="N2" s="212"/>
      <c r="O2" s="212"/>
      <c r="P2" s="212"/>
      <c r="Q2" s="212"/>
      <c r="R2" s="212"/>
    </row>
    <row r="3" spans="1:17" ht="42.75" customHeight="1">
      <c r="A3" s="3"/>
      <c r="B3" s="224" t="s">
        <v>121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spans="2:17" ht="15" customHeight="1">
      <c r="B4" s="51"/>
      <c r="C4" s="52"/>
      <c r="D4" s="52"/>
      <c r="E4" s="8"/>
      <c r="F4" s="8"/>
      <c r="G4" s="8"/>
      <c r="H4" s="14"/>
      <c r="I4" s="8"/>
      <c r="J4" s="8"/>
      <c r="K4" s="9"/>
      <c r="L4" s="10"/>
      <c r="M4" s="10"/>
      <c r="N4" s="10"/>
      <c r="O4" s="10"/>
      <c r="P4" s="10"/>
      <c r="Q4" s="42" t="s">
        <v>49</v>
      </c>
    </row>
    <row r="5" spans="1:17" ht="21.75" customHeight="1">
      <c r="A5" s="11"/>
      <c r="B5" s="221" t="s">
        <v>77</v>
      </c>
      <c r="C5" s="221" t="s">
        <v>76</v>
      </c>
      <c r="D5" s="221" t="s">
        <v>31</v>
      </c>
      <c r="E5" s="220" t="s">
        <v>80</v>
      </c>
      <c r="F5" s="222" t="s">
        <v>20</v>
      </c>
      <c r="G5" s="222"/>
      <c r="H5" s="222"/>
      <c r="I5" s="222"/>
      <c r="J5" s="222"/>
      <c r="K5" s="222" t="s">
        <v>21</v>
      </c>
      <c r="L5" s="222"/>
      <c r="M5" s="222"/>
      <c r="N5" s="222"/>
      <c r="O5" s="222"/>
      <c r="P5" s="222"/>
      <c r="Q5" s="222" t="s">
        <v>22</v>
      </c>
    </row>
    <row r="6" spans="1:17" ht="16.5" customHeight="1">
      <c r="A6" s="12"/>
      <c r="B6" s="221"/>
      <c r="C6" s="221"/>
      <c r="D6" s="221"/>
      <c r="E6" s="218"/>
      <c r="F6" s="218" t="s">
        <v>23</v>
      </c>
      <c r="G6" s="219" t="s">
        <v>24</v>
      </c>
      <c r="H6" s="218" t="s">
        <v>25</v>
      </c>
      <c r="I6" s="218"/>
      <c r="J6" s="219" t="s">
        <v>26</v>
      </c>
      <c r="K6" s="218" t="s">
        <v>23</v>
      </c>
      <c r="L6" s="219" t="s">
        <v>24</v>
      </c>
      <c r="M6" s="218" t="s">
        <v>25</v>
      </c>
      <c r="N6" s="218"/>
      <c r="O6" s="219" t="s">
        <v>26</v>
      </c>
      <c r="P6" s="26" t="s">
        <v>25</v>
      </c>
      <c r="Q6" s="222"/>
    </row>
    <row r="7" spans="1:17" ht="20.25" customHeight="1">
      <c r="A7" s="13"/>
      <c r="B7" s="221"/>
      <c r="C7" s="221"/>
      <c r="D7" s="221"/>
      <c r="E7" s="218"/>
      <c r="F7" s="218"/>
      <c r="G7" s="219"/>
      <c r="H7" s="218" t="s">
        <v>27</v>
      </c>
      <c r="I7" s="218" t="s">
        <v>28</v>
      </c>
      <c r="J7" s="219"/>
      <c r="K7" s="218"/>
      <c r="L7" s="219"/>
      <c r="M7" s="218" t="s">
        <v>27</v>
      </c>
      <c r="N7" s="218" t="s">
        <v>28</v>
      </c>
      <c r="O7" s="219"/>
      <c r="P7" s="220" t="s">
        <v>53</v>
      </c>
      <c r="Q7" s="222"/>
    </row>
    <row r="8" spans="1:17" ht="31.5" customHeight="1">
      <c r="A8" s="55"/>
      <c r="B8" s="221"/>
      <c r="C8" s="221"/>
      <c r="D8" s="221"/>
      <c r="E8" s="218"/>
      <c r="F8" s="218"/>
      <c r="G8" s="219"/>
      <c r="H8" s="218"/>
      <c r="I8" s="218"/>
      <c r="J8" s="219"/>
      <c r="K8" s="218"/>
      <c r="L8" s="219"/>
      <c r="M8" s="218"/>
      <c r="N8" s="218"/>
      <c r="O8" s="219"/>
      <c r="P8" s="220"/>
      <c r="Q8" s="222"/>
    </row>
    <row r="9" spans="1:17" s="17" customFormat="1" ht="14.25">
      <c r="A9" s="16"/>
      <c r="B9" s="53"/>
      <c r="C9" s="53"/>
      <c r="D9" s="53"/>
      <c r="E9" s="67" t="s">
        <v>160</v>
      </c>
      <c r="F9" s="83">
        <f>F10+F12</f>
        <v>2951568</v>
      </c>
      <c r="G9" s="83">
        <f aca="true" t="shared" si="0" ref="G9:P9">G10+G12</f>
        <v>1024368</v>
      </c>
      <c r="H9" s="83">
        <f t="shared" si="0"/>
        <v>1775200</v>
      </c>
      <c r="I9" s="83">
        <f t="shared" si="0"/>
        <v>152000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  <c r="O9" s="83">
        <f t="shared" si="0"/>
        <v>0</v>
      </c>
      <c r="P9" s="83">
        <f t="shared" si="0"/>
        <v>0</v>
      </c>
      <c r="Q9" s="83">
        <f>F9+K9</f>
        <v>2951568</v>
      </c>
    </row>
    <row r="10" spans="2:17" ht="28.5">
      <c r="B10" s="53" t="s">
        <v>29</v>
      </c>
      <c r="C10" s="53"/>
      <c r="D10" s="53"/>
      <c r="E10" s="67" t="s">
        <v>122</v>
      </c>
      <c r="F10" s="83">
        <f aca="true" t="shared" si="1" ref="F10:P10">F11</f>
        <v>2901568</v>
      </c>
      <c r="G10" s="83">
        <f t="shared" si="1"/>
        <v>974368</v>
      </c>
      <c r="H10" s="83">
        <f t="shared" si="1"/>
        <v>1775200</v>
      </c>
      <c r="I10" s="83">
        <f t="shared" si="1"/>
        <v>152000</v>
      </c>
      <c r="J10" s="83">
        <f t="shared" si="1"/>
        <v>0</v>
      </c>
      <c r="K10" s="83">
        <f t="shared" si="1"/>
        <v>0</v>
      </c>
      <c r="L10" s="83">
        <f t="shared" si="1"/>
        <v>0</v>
      </c>
      <c r="M10" s="83">
        <f t="shared" si="1"/>
        <v>0</v>
      </c>
      <c r="N10" s="83">
        <f t="shared" si="1"/>
        <v>0</v>
      </c>
      <c r="O10" s="83">
        <f t="shared" si="1"/>
        <v>0</v>
      </c>
      <c r="P10" s="83">
        <f t="shared" si="1"/>
        <v>0</v>
      </c>
      <c r="Q10" s="83">
        <f aca="true" t="shared" si="2" ref="Q10:Q35">F10+K10</f>
        <v>2901568</v>
      </c>
    </row>
    <row r="11" spans="2:17" ht="15">
      <c r="B11" s="54" t="s">
        <v>161</v>
      </c>
      <c r="C11" s="54" t="s">
        <v>52</v>
      </c>
      <c r="D11" s="54" t="s">
        <v>30</v>
      </c>
      <c r="E11" s="47" t="s">
        <v>162</v>
      </c>
      <c r="F11" s="84">
        <f>G11+H11+I11+J11</f>
        <v>2901568</v>
      </c>
      <c r="G11" s="84">
        <v>974368</v>
      </c>
      <c r="H11" s="84">
        <v>1775200</v>
      </c>
      <c r="I11" s="84">
        <v>152000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3">
        <f t="shared" si="2"/>
        <v>2901568</v>
      </c>
    </row>
    <row r="12" spans="2:17" ht="15">
      <c r="B12" s="54" t="s">
        <v>183</v>
      </c>
      <c r="C12" s="46">
        <v>250404</v>
      </c>
      <c r="D12" s="54" t="s">
        <v>182</v>
      </c>
      <c r="E12" s="49" t="s">
        <v>139</v>
      </c>
      <c r="F12" s="84">
        <f>G12+H12+I12+J12</f>
        <v>50000</v>
      </c>
      <c r="G12" s="84">
        <v>50000</v>
      </c>
      <c r="H12" s="84">
        <v>0</v>
      </c>
      <c r="I12" s="84">
        <v>0</v>
      </c>
      <c r="J12" s="84">
        <v>0</v>
      </c>
      <c r="K12" s="85">
        <f>L12</f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3">
        <f t="shared" si="2"/>
        <v>50000</v>
      </c>
    </row>
    <row r="13" spans="2:17" ht="15">
      <c r="B13" s="43"/>
      <c r="C13" s="46"/>
      <c r="D13" s="54"/>
      <c r="E13" s="49"/>
      <c r="F13" s="84"/>
      <c r="G13" s="84"/>
      <c r="H13" s="84"/>
      <c r="I13" s="84"/>
      <c r="J13" s="84"/>
      <c r="K13" s="85"/>
      <c r="L13" s="84"/>
      <c r="M13" s="84"/>
      <c r="N13" s="84"/>
      <c r="O13" s="84"/>
      <c r="P13" s="84"/>
      <c r="Q13" s="83"/>
    </row>
    <row r="14" spans="2:17" ht="28.5">
      <c r="B14" s="43">
        <v>1011000</v>
      </c>
      <c r="C14" s="43"/>
      <c r="D14" s="53"/>
      <c r="E14" s="48" t="s">
        <v>166</v>
      </c>
      <c r="F14" s="83">
        <f>F15</f>
        <v>9302706</v>
      </c>
      <c r="G14" s="83">
        <f aca="true" t="shared" si="3" ref="G14:P14">G15</f>
        <v>9302706</v>
      </c>
      <c r="H14" s="83">
        <f t="shared" si="3"/>
        <v>4794581</v>
      </c>
      <c r="I14" s="83">
        <f t="shared" si="3"/>
        <v>1620063</v>
      </c>
      <c r="J14" s="83">
        <f t="shared" si="3"/>
        <v>0</v>
      </c>
      <c r="K14" s="83">
        <f t="shared" si="3"/>
        <v>0</v>
      </c>
      <c r="L14" s="83">
        <f t="shared" si="3"/>
        <v>0</v>
      </c>
      <c r="M14" s="83">
        <f t="shared" si="3"/>
        <v>0</v>
      </c>
      <c r="N14" s="83">
        <f t="shared" si="3"/>
        <v>0</v>
      </c>
      <c r="O14" s="83">
        <f t="shared" si="3"/>
        <v>0</v>
      </c>
      <c r="P14" s="83">
        <f t="shared" si="3"/>
        <v>0</v>
      </c>
      <c r="Q14" s="83">
        <f t="shared" si="2"/>
        <v>9302706</v>
      </c>
    </row>
    <row r="15" spans="2:17" ht="30">
      <c r="B15" s="54" t="s">
        <v>165</v>
      </c>
      <c r="C15" s="54" t="s">
        <v>123</v>
      </c>
      <c r="D15" s="54" t="s">
        <v>164</v>
      </c>
      <c r="E15" s="47" t="s">
        <v>167</v>
      </c>
      <c r="F15" s="84">
        <v>9302706</v>
      </c>
      <c r="G15" s="84">
        <v>9302706</v>
      </c>
      <c r="H15" s="84">
        <v>4794581</v>
      </c>
      <c r="I15" s="84">
        <v>1620063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3">
        <f t="shared" si="2"/>
        <v>9302706</v>
      </c>
    </row>
    <row r="16" spans="2:17" ht="15">
      <c r="B16" s="54"/>
      <c r="C16" s="54"/>
      <c r="D16" s="54"/>
      <c r="E16" s="47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3"/>
    </row>
    <row r="17" spans="2:17" ht="14.25">
      <c r="B17" s="53" t="s">
        <v>169</v>
      </c>
      <c r="C17" s="53"/>
      <c r="D17" s="53"/>
      <c r="E17" s="48" t="s">
        <v>168</v>
      </c>
      <c r="F17" s="83">
        <f>F18+F19</f>
        <v>250000</v>
      </c>
      <c r="G17" s="83">
        <f aca="true" t="shared" si="4" ref="G17:P17">G18+G19</f>
        <v>250000</v>
      </c>
      <c r="H17" s="83">
        <f t="shared" si="4"/>
        <v>0</v>
      </c>
      <c r="I17" s="83">
        <f t="shared" si="4"/>
        <v>0</v>
      </c>
      <c r="J17" s="83">
        <f t="shared" si="4"/>
        <v>0</v>
      </c>
      <c r="K17" s="83">
        <f t="shared" si="4"/>
        <v>0</v>
      </c>
      <c r="L17" s="83">
        <f t="shared" si="4"/>
        <v>0</v>
      </c>
      <c r="M17" s="83">
        <f t="shared" si="4"/>
        <v>0</v>
      </c>
      <c r="N17" s="83">
        <f t="shared" si="4"/>
        <v>0</v>
      </c>
      <c r="O17" s="83">
        <f t="shared" si="4"/>
        <v>0</v>
      </c>
      <c r="P17" s="83">
        <f t="shared" si="4"/>
        <v>0</v>
      </c>
      <c r="Q17" s="83">
        <f t="shared" si="2"/>
        <v>250000</v>
      </c>
    </row>
    <row r="18" spans="2:17" ht="21" customHeight="1">
      <c r="B18" s="86">
        <v>1513280</v>
      </c>
      <c r="C18" s="54" t="s">
        <v>124</v>
      </c>
      <c r="D18" s="54" t="s">
        <v>171</v>
      </c>
      <c r="E18" s="47" t="s">
        <v>125</v>
      </c>
      <c r="F18" s="84">
        <f>G18+H18+I18+J18</f>
        <v>100000</v>
      </c>
      <c r="G18" s="84">
        <v>100000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3">
        <f t="shared" si="2"/>
        <v>100000</v>
      </c>
    </row>
    <row r="19" spans="2:17" ht="76.5" customHeight="1">
      <c r="B19" s="86">
        <v>1513460</v>
      </c>
      <c r="C19" s="54" t="s">
        <v>126</v>
      </c>
      <c r="D19" s="54" t="s">
        <v>70</v>
      </c>
      <c r="E19" s="47" t="s">
        <v>170</v>
      </c>
      <c r="F19" s="84">
        <f>G19+H19+I19+J19</f>
        <v>150000</v>
      </c>
      <c r="G19" s="84">
        <v>150000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3">
        <f t="shared" si="2"/>
        <v>150000</v>
      </c>
    </row>
    <row r="20" spans="2:17" ht="15">
      <c r="B20" s="86"/>
      <c r="C20" s="54"/>
      <c r="D20" s="54"/>
      <c r="E20" s="49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3"/>
    </row>
    <row r="21" spans="2:17" ht="14.25">
      <c r="B21" s="87">
        <v>2410000</v>
      </c>
      <c r="C21" s="53"/>
      <c r="D21" s="53"/>
      <c r="E21" s="48" t="s">
        <v>172</v>
      </c>
      <c r="F21" s="83">
        <f>F22+F23</f>
        <v>142592</v>
      </c>
      <c r="G21" s="83">
        <f aca="true" t="shared" si="5" ref="G21:P21">G22+G23</f>
        <v>142592</v>
      </c>
      <c r="H21" s="83">
        <f t="shared" si="5"/>
        <v>28346</v>
      </c>
      <c r="I21" s="83">
        <f t="shared" si="5"/>
        <v>3000</v>
      </c>
      <c r="J21" s="83">
        <f t="shared" si="5"/>
        <v>0</v>
      </c>
      <c r="K21" s="83">
        <f t="shared" si="5"/>
        <v>0</v>
      </c>
      <c r="L21" s="83">
        <f t="shared" si="5"/>
        <v>0</v>
      </c>
      <c r="M21" s="83">
        <f t="shared" si="5"/>
        <v>0</v>
      </c>
      <c r="N21" s="83">
        <f t="shared" si="5"/>
        <v>0</v>
      </c>
      <c r="O21" s="83">
        <f t="shared" si="5"/>
        <v>0</v>
      </c>
      <c r="P21" s="83">
        <f t="shared" si="5"/>
        <v>0</v>
      </c>
      <c r="Q21" s="83">
        <f t="shared" si="2"/>
        <v>142592</v>
      </c>
    </row>
    <row r="22" spans="2:17" ht="15">
      <c r="B22" s="54" t="s">
        <v>173</v>
      </c>
      <c r="C22" s="54" t="s">
        <v>131</v>
      </c>
      <c r="D22" s="54" t="s">
        <v>174</v>
      </c>
      <c r="E22" s="82" t="s">
        <v>132</v>
      </c>
      <c r="F22" s="84">
        <f>G22</f>
        <v>42592</v>
      </c>
      <c r="G22" s="88">
        <v>42592</v>
      </c>
      <c r="H22" s="88">
        <v>28346</v>
      </c>
      <c r="I22" s="88">
        <v>3000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4">
        <f t="shared" si="2"/>
        <v>42592</v>
      </c>
    </row>
    <row r="23" spans="2:17" ht="15">
      <c r="B23" s="54" t="s">
        <v>175</v>
      </c>
      <c r="C23" s="54" t="s">
        <v>133</v>
      </c>
      <c r="D23" s="54" t="s">
        <v>176</v>
      </c>
      <c r="E23" s="82" t="s">
        <v>134</v>
      </c>
      <c r="F23" s="84">
        <f>G23+H23+I23+J23</f>
        <v>100000</v>
      </c>
      <c r="G23" s="84">
        <v>100000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f t="shared" si="2"/>
        <v>100000</v>
      </c>
    </row>
    <row r="24" spans="2:17" ht="15">
      <c r="B24" s="54"/>
      <c r="C24" s="54"/>
      <c r="D24" s="54"/>
      <c r="E24" s="82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2:17" ht="14.25">
      <c r="B25" s="87">
        <v>4010000</v>
      </c>
      <c r="C25" s="53"/>
      <c r="D25" s="53"/>
      <c r="E25" s="48" t="s">
        <v>177</v>
      </c>
      <c r="F25" s="83">
        <f>F26+F27+F28+F29+F30+F31</f>
        <v>2000000</v>
      </c>
      <c r="G25" s="83">
        <f aca="true" t="shared" si="6" ref="G25:P25">G26+G27+G28+G29+G30+G31</f>
        <v>2000000</v>
      </c>
      <c r="H25" s="83">
        <f t="shared" si="6"/>
        <v>0</v>
      </c>
      <c r="I25" s="83">
        <f t="shared" si="6"/>
        <v>0</v>
      </c>
      <c r="J25" s="83">
        <f t="shared" si="6"/>
        <v>0</v>
      </c>
      <c r="K25" s="83">
        <f t="shared" si="6"/>
        <v>7985191</v>
      </c>
      <c r="L25" s="83">
        <f t="shared" si="6"/>
        <v>7985191</v>
      </c>
      <c r="M25" s="83">
        <f t="shared" si="6"/>
        <v>0</v>
      </c>
      <c r="N25" s="83">
        <f t="shared" si="6"/>
        <v>0</v>
      </c>
      <c r="O25" s="83">
        <f t="shared" si="6"/>
        <v>6117191</v>
      </c>
      <c r="P25" s="83">
        <f t="shared" si="6"/>
        <v>6117191</v>
      </c>
      <c r="Q25" s="83">
        <f t="shared" si="2"/>
        <v>9985191</v>
      </c>
    </row>
    <row r="26" spans="2:17" ht="15">
      <c r="B26" s="54" t="s">
        <v>127</v>
      </c>
      <c r="C26" s="54" t="s">
        <v>127</v>
      </c>
      <c r="D26" s="54"/>
      <c r="E26" s="47" t="s">
        <v>128</v>
      </c>
      <c r="F26" s="84">
        <f>G26+H26+I26+J26</f>
        <v>100000</v>
      </c>
      <c r="G26" s="84">
        <v>100000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3">
        <f t="shared" si="2"/>
        <v>100000</v>
      </c>
    </row>
    <row r="27" spans="2:17" ht="15">
      <c r="B27" s="54" t="s">
        <v>178</v>
      </c>
      <c r="C27" s="54" t="s">
        <v>129</v>
      </c>
      <c r="D27" s="54" t="s">
        <v>181</v>
      </c>
      <c r="E27" s="47" t="s">
        <v>130</v>
      </c>
      <c r="F27" s="84">
        <f>G27+H27+I27+J27</f>
        <v>1900000</v>
      </c>
      <c r="G27" s="84">
        <v>1900000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3">
        <f t="shared" si="2"/>
        <v>1900000</v>
      </c>
    </row>
    <row r="28" spans="2:17" ht="15">
      <c r="B28" s="54" t="s">
        <v>179</v>
      </c>
      <c r="C28" s="54" t="s">
        <v>73</v>
      </c>
      <c r="D28" s="54"/>
      <c r="E28" s="82" t="s">
        <v>136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5">
        <f aca="true" t="shared" si="7" ref="K28:K33">L28</f>
        <v>6117191</v>
      </c>
      <c r="L28" s="84">
        <f>3718432+2398759</f>
        <v>6117191</v>
      </c>
      <c r="M28" s="84">
        <v>0</v>
      </c>
      <c r="N28" s="84">
        <v>0</v>
      </c>
      <c r="O28" s="84">
        <f>P28</f>
        <v>6117191</v>
      </c>
      <c r="P28" s="84">
        <f>3718432+2398759</f>
        <v>6117191</v>
      </c>
      <c r="Q28" s="83">
        <f t="shared" si="2"/>
        <v>6117191</v>
      </c>
    </row>
    <row r="29" spans="2:17" ht="51.75" customHeight="1">
      <c r="B29" s="54" t="s">
        <v>180</v>
      </c>
      <c r="C29" s="46">
        <v>170703</v>
      </c>
      <c r="D29" s="54" t="s">
        <v>163</v>
      </c>
      <c r="E29" s="47" t="s">
        <v>135</v>
      </c>
      <c r="F29" s="84">
        <f>G29+H29+I29+J29</f>
        <v>0</v>
      </c>
      <c r="G29" s="85">
        <v>0</v>
      </c>
      <c r="H29" s="85">
        <v>0</v>
      </c>
      <c r="I29" s="85">
        <v>0</v>
      </c>
      <c r="J29" s="85">
        <v>0</v>
      </c>
      <c r="K29" s="85">
        <f>L29</f>
        <v>1400000</v>
      </c>
      <c r="L29" s="85">
        <v>1400000</v>
      </c>
      <c r="M29" s="85">
        <v>0</v>
      </c>
      <c r="N29" s="85">
        <v>0</v>
      </c>
      <c r="O29" s="85">
        <v>0</v>
      </c>
      <c r="P29" s="85">
        <v>0</v>
      </c>
      <c r="Q29" s="83">
        <f t="shared" si="2"/>
        <v>1400000</v>
      </c>
    </row>
    <row r="30" spans="2:17" ht="30">
      <c r="B30" s="46"/>
      <c r="C30" s="46">
        <v>240601</v>
      </c>
      <c r="D30" s="54"/>
      <c r="E30" s="47" t="s">
        <v>137</v>
      </c>
      <c r="F30" s="84">
        <v>0</v>
      </c>
      <c r="G30" s="85">
        <v>0</v>
      </c>
      <c r="H30" s="85">
        <v>0</v>
      </c>
      <c r="I30" s="85">
        <v>0</v>
      </c>
      <c r="J30" s="85">
        <v>0</v>
      </c>
      <c r="K30" s="85">
        <f t="shared" si="7"/>
        <v>48000</v>
      </c>
      <c r="L30" s="85">
        <v>48000</v>
      </c>
      <c r="M30" s="85">
        <v>0</v>
      </c>
      <c r="N30" s="85">
        <v>0</v>
      </c>
      <c r="O30" s="85">
        <v>0</v>
      </c>
      <c r="P30" s="85">
        <v>0</v>
      </c>
      <c r="Q30" s="83">
        <f t="shared" si="2"/>
        <v>48000</v>
      </c>
    </row>
    <row r="31" spans="2:17" ht="61.5" customHeight="1">
      <c r="B31" s="46"/>
      <c r="C31" s="46">
        <v>240900</v>
      </c>
      <c r="D31" s="54"/>
      <c r="E31" s="47" t="s">
        <v>138</v>
      </c>
      <c r="F31" s="84">
        <f>G31+H31+I31+J31</f>
        <v>0</v>
      </c>
      <c r="G31" s="84">
        <v>0</v>
      </c>
      <c r="H31" s="84">
        <v>0</v>
      </c>
      <c r="I31" s="84">
        <v>0</v>
      </c>
      <c r="J31" s="84">
        <v>0</v>
      </c>
      <c r="K31" s="85">
        <f t="shared" si="7"/>
        <v>420000</v>
      </c>
      <c r="L31" s="84">
        <v>420000</v>
      </c>
      <c r="M31" s="84">
        <v>0</v>
      </c>
      <c r="N31" s="84">
        <v>0</v>
      </c>
      <c r="O31" s="84">
        <v>0</v>
      </c>
      <c r="P31" s="84">
        <v>0</v>
      </c>
      <c r="Q31" s="83">
        <f t="shared" si="2"/>
        <v>420000</v>
      </c>
    </row>
    <row r="32" spans="2:17" ht="15.75" customHeight="1">
      <c r="B32" s="43"/>
      <c r="C32" s="46"/>
      <c r="D32" s="54"/>
      <c r="E32" s="49"/>
      <c r="F32" s="83"/>
      <c r="G32" s="84"/>
      <c r="H32" s="84"/>
      <c r="I32" s="84"/>
      <c r="J32" s="84"/>
      <c r="K32" s="85"/>
      <c r="L32" s="84"/>
      <c r="M32" s="84"/>
      <c r="N32" s="84"/>
      <c r="O32" s="84"/>
      <c r="P32" s="84"/>
      <c r="Q32" s="83"/>
    </row>
    <row r="33" spans="2:17" ht="14.25">
      <c r="B33" s="43">
        <v>250102</v>
      </c>
      <c r="C33" s="43"/>
      <c r="D33" s="53"/>
      <c r="E33" s="44" t="s">
        <v>140</v>
      </c>
      <c r="F33" s="83">
        <f>G33+H33+I33+J33</f>
        <v>12000</v>
      </c>
      <c r="G33" s="84">
        <v>12000</v>
      </c>
      <c r="H33" s="84">
        <v>0</v>
      </c>
      <c r="I33" s="84">
        <v>0</v>
      </c>
      <c r="J33" s="84">
        <v>0</v>
      </c>
      <c r="K33" s="85">
        <f t="shared" si="7"/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3">
        <f t="shared" si="2"/>
        <v>12000</v>
      </c>
    </row>
    <row r="34" spans="2:17" ht="14.25">
      <c r="B34" s="43"/>
      <c r="C34" s="43"/>
      <c r="D34" s="53"/>
      <c r="E34" s="44"/>
      <c r="F34" s="83"/>
      <c r="G34" s="84"/>
      <c r="H34" s="84"/>
      <c r="I34" s="84"/>
      <c r="J34" s="84"/>
      <c r="K34" s="85"/>
      <c r="L34" s="84"/>
      <c r="M34" s="84"/>
      <c r="N34" s="84"/>
      <c r="O34" s="84"/>
      <c r="P34" s="84"/>
      <c r="Q34" s="83"/>
    </row>
    <row r="35" spans="2:17" ht="15">
      <c r="B35" s="46"/>
      <c r="C35" s="46"/>
      <c r="D35" s="54"/>
      <c r="E35" s="44" t="s">
        <v>54</v>
      </c>
      <c r="F35" s="83">
        <f>F9+F14+F17+F21+F25+F33</f>
        <v>14658866</v>
      </c>
      <c r="G35" s="83">
        <f aca="true" t="shared" si="8" ref="G35:P35">G9+G14+G17+G21+G25+G33</f>
        <v>12731666</v>
      </c>
      <c r="H35" s="83">
        <f t="shared" si="8"/>
        <v>6598127</v>
      </c>
      <c r="I35" s="83">
        <f t="shared" si="8"/>
        <v>1775063</v>
      </c>
      <c r="J35" s="83">
        <f t="shared" si="8"/>
        <v>0</v>
      </c>
      <c r="K35" s="83">
        <f t="shared" si="8"/>
        <v>7985191</v>
      </c>
      <c r="L35" s="83">
        <f t="shared" si="8"/>
        <v>7985191</v>
      </c>
      <c r="M35" s="83">
        <f t="shared" si="8"/>
        <v>0</v>
      </c>
      <c r="N35" s="83">
        <f t="shared" si="8"/>
        <v>0</v>
      </c>
      <c r="O35" s="83">
        <f t="shared" si="8"/>
        <v>6117191</v>
      </c>
      <c r="P35" s="83">
        <f t="shared" si="8"/>
        <v>6117191</v>
      </c>
      <c r="Q35" s="83">
        <f t="shared" si="2"/>
        <v>22644057</v>
      </c>
    </row>
    <row r="37" spans="2:17" ht="15" customHeight="1">
      <c r="B37" s="217" t="s">
        <v>78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</row>
    <row r="38" spans="2:17" ht="16.5" customHeight="1">
      <c r="B38" s="217" t="s">
        <v>79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</row>
    <row r="40" spans="5:9" ht="21" customHeight="1">
      <c r="E40" s="15" t="s">
        <v>118</v>
      </c>
      <c r="F40" s="64"/>
      <c r="G40" s="50"/>
      <c r="I40" s="50" t="s">
        <v>119</v>
      </c>
    </row>
  </sheetData>
  <sheetProtection/>
  <mergeCells count="25">
    <mergeCell ref="I7:I8"/>
    <mergeCell ref="C5:C8"/>
    <mergeCell ref="K6:K8"/>
    <mergeCell ref="L6:L8"/>
    <mergeCell ref="B37:Q37"/>
    <mergeCell ref="B1:Q1"/>
    <mergeCell ref="M6:N6"/>
    <mergeCell ref="F5:J5"/>
    <mergeCell ref="J6:J8"/>
    <mergeCell ref="M7:M8"/>
    <mergeCell ref="E5:E8"/>
    <mergeCell ref="F6:F8"/>
    <mergeCell ref="K5:P5"/>
    <mergeCell ref="B3:Q3"/>
    <mergeCell ref="M2:R2"/>
    <mergeCell ref="B38:Q38"/>
    <mergeCell ref="N7:N8"/>
    <mergeCell ref="O6:O8"/>
    <mergeCell ref="P7:P8"/>
    <mergeCell ref="G6:G8"/>
    <mergeCell ref="B5:B8"/>
    <mergeCell ref="H6:I6"/>
    <mergeCell ref="Q5:Q8"/>
    <mergeCell ref="D5:D8"/>
    <mergeCell ref="H7:H8"/>
  </mergeCells>
  <printOptions horizontalCentered="1"/>
  <pageMargins left="0.3937007874015748" right="0.3937007874015748" top="0.1968503937007874" bottom="0.1968503937007874" header="0.5118110236220472" footer="0.31496062992125984"/>
  <pageSetup fitToHeight="0" horizontalDpi="300" verticalDpi="300" orientation="landscape" paperSize="9" scale="6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47"/>
  <sheetViews>
    <sheetView view="pageBreakPreview" zoomScale="75" zoomScaleNormal="75" zoomScaleSheetLayoutView="75" zoomScalePageLayoutView="0" workbookViewId="0" topLeftCell="A7">
      <selection activeCell="J13" sqref="J13"/>
    </sheetView>
  </sheetViews>
  <sheetFormatPr defaultColWidth="10.66015625" defaultRowHeight="12.75"/>
  <cols>
    <col min="1" max="1" width="21.33203125" style="123" customWidth="1"/>
    <col min="2" max="2" width="36" style="123" customWidth="1"/>
    <col min="3" max="3" width="17.33203125" style="123" hidden="1" customWidth="1"/>
    <col min="4" max="4" width="16.5" style="123" hidden="1" customWidth="1"/>
    <col min="5" max="5" width="19.66015625" style="123" hidden="1" customWidth="1"/>
    <col min="6" max="6" width="18.5" style="123" hidden="1" customWidth="1"/>
    <col min="7" max="7" width="13.16015625" style="123" hidden="1" customWidth="1"/>
    <col min="8" max="8" width="24.83203125" style="123" customWidth="1"/>
    <col min="9" max="9" width="20.83203125" style="123" customWidth="1"/>
    <col min="10" max="10" width="18.83203125" style="123" customWidth="1"/>
    <col min="11" max="11" width="22.66015625" style="123" customWidth="1"/>
    <col min="12" max="12" width="31.5" style="123" hidden="1" customWidth="1"/>
    <col min="13" max="13" width="22.16015625" style="123" hidden="1" customWidth="1"/>
    <col min="14" max="14" width="21.16015625" style="123" hidden="1" customWidth="1"/>
    <col min="15" max="15" width="28" style="123" hidden="1" customWidth="1"/>
    <col min="16" max="16" width="24.33203125" style="123" customWidth="1"/>
    <col min="17" max="17" width="17.5" style="123" hidden="1" customWidth="1"/>
    <col min="18" max="18" width="21.5" style="123" hidden="1" customWidth="1"/>
    <col min="19" max="19" width="17.83203125" style="123" hidden="1" customWidth="1"/>
    <col min="20" max="24" width="0" style="123" hidden="1" customWidth="1"/>
    <col min="25" max="16384" width="10.66015625" style="123" customWidth="1"/>
  </cols>
  <sheetData>
    <row r="1" spans="2:26" ht="62.25" customHeight="1">
      <c r="B1" s="124"/>
      <c r="C1" s="125"/>
      <c r="D1" s="125"/>
      <c r="E1" s="125"/>
      <c r="F1" s="125"/>
      <c r="G1" s="126" t="s">
        <v>199</v>
      </c>
      <c r="J1" s="212" t="s">
        <v>270</v>
      </c>
      <c r="K1" s="212"/>
      <c r="L1" s="212"/>
      <c r="M1" s="212"/>
      <c r="N1" s="212"/>
      <c r="O1" s="212"/>
      <c r="P1" s="212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2:26" ht="15" customHeight="1">
      <c r="B2" s="237"/>
      <c r="C2" s="237"/>
      <c r="D2" s="237"/>
      <c r="E2" s="237"/>
      <c r="F2" s="237"/>
      <c r="G2" s="237"/>
      <c r="J2" s="212"/>
      <c r="K2" s="212"/>
      <c r="L2" s="212"/>
      <c r="M2" s="212"/>
      <c r="N2" s="212"/>
      <c r="O2" s="212"/>
      <c r="P2" s="212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2:26" ht="15" customHeight="1">
      <c r="B3" s="127"/>
      <c r="C3" s="127"/>
      <c r="D3" s="127"/>
      <c r="E3" s="127"/>
      <c r="F3" s="127"/>
      <c r="G3" s="127"/>
      <c r="J3" s="212"/>
      <c r="K3" s="212"/>
      <c r="L3" s="212"/>
      <c r="M3" s="212"/>
      <c r="N3" s="212"/>
      <c r="O3" s="212"/>
      <c r="P3" s="212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2:26" ht="18" customHeight="1">
      <c r="B4" s="266" t="s">
        <v>200</v>
      </c>
      <c r="C4" s="266"/>
      <c r="D4" s="266"/>
      <c r="E4" s="266"/>
      <c r="F4" s="266"/>
      <c r="G4" s="266"/>
      <c r="H4" s="266"/>
      <c r="I4" s="266"/>
      <c r="J4" s="212"/>
      <c r="K4" s="212"/>
      <c r="L4" s="212"/>
      <c r="M4" s="212"/>
      <c r="N4" s="212"/>
      <c r="O4" s="212"/>
      <c r="P4" s="212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2:11" ht="18.75" customHeight="1">
      <c r="B5" s="237" t="s">
        <v>201</v>
      </c>
      <c r="C5" s="237"/>
      <c r="D5" s="237"/>
      <c r="E5" s="237"/>
      <c r="F5" s="237"/>
      <c r="G5" s="237"/>
      <c r="H5" s="237"/>
      <c r="I5" s="237"/>
      <c r="J5" s="127"/>
      <c r="K5" s="127"/>
    </row>
    <row r="6" spans="2:6" ht="19.5" customHeight="1" thickBot="1">
      <c r="B6" s="126"/>
      <c r="C6" s="126"/>
      <c r="D6" s="126"/>
      <c r="E6" s="126"/>
      <c r="F6" s="126"/>
    </row>
    <row r="7" spans="1:16" s="128" customFormat="1" ht="29.25" customHeight="1" thickBot="1">
      <c r="A7" s="238" t="s">
        <v>202</v>
      </c>
      <c r="B7" s="241" t="s">
        <v>203</v>
      </c>
      <c r="C7" s="244" t="s">
        <v>204</v>
      </c>
      <c r="D7" s="244"/>
      <c r="E7" s="244"/>
      <c r="F7" s="244"/>
      <c r="G7" s="244"/>
      <c r="H7" s="244"/>
      <c r="I7" s="244"/>
      <c r="J7" s="244"/>
      <c r="K7" s="244"/>
      <c r="L7" s="244"/>
      <c r="M7" s="245"/>
      <c r="N7" s="245"/>
      <c r="O7" s="245"/>
      <c r="P7" s="246"/>
    </row>
    <row r="8" spans="1:16" s="128" customFormat="1" ht="24.75" customHeight="1">
      <c r="A8" s="239"/>
      <c r="B8" s="242"/>
      <c r="C8" s="247" t="s">
        <v>205</v>
      </c>
      <c r="D8" s="247"/>
      <c r="E8" s="247"/>
      <c r="F8" s="247"/>
      <c r="G8" s="247"/>
      <c r="H8" s="247"/>
      <c r="I8" s="247"/>
      <c r="J8" s="247"/>
      <c r="K8" s="248"/>
      <c r="L8" s="244" t="s">
        <v>206</v>
      </c>
      <c r="M8" s="244"/>
      <c r="N8" s="244"/>
      <c r="O8" s="253"/>
      <c r="P8" s="256" t="s">
        <v>207</v>
      </c>
    </row>
    <row r="9" spans="1:16" s="128" customFormat="1" ht="15" customHeight="1">
      <c r="A9" s="239"/>
      <c r="B9" s="242"/>
      <c r="C9" s="249"/>
      <c r="D9" s="249"/>
      <c r="E9" s="249"/>
      <c r="F9" s="249"/>
      <c r="G9" s="249"/>
      <c r="H9" s="249"/>
      <c r="I9" s="249"/>
      <c r="J9" s="249"/>
      <c r="K9" s="250"/>
      <c r="L9" s="254"/>
      <c r="M9" s="254"/>
      <c r="N9" s="254"/>
      <c r="O9" s="255"/>
      <c r="P9" s="257"/>
    </row>
    <row r="10" spans="1:16" s="128" customFormat="1" ht="45" customHeight="1" thickBot="1">
      <c r="A10" s="239"/>
      <c r="B10" s="242"/>
      <c r="C10" s="251"/>
      <c r="D10" s="251"/>
      <c r="E10" s="251"/>
      <c r="F10" s="251"/>
      <c r="G10" s="251"/>
      <c r="H10" s="251"/>
      <c r="I10" s="251"/>
      <c r="J10" s="251"/>
      <c r="K10" s="252"/>
      <c r="L10" s="259" t="s">
        <v>208</v>
      </c>
      <c r="M10" s="260"/>
      <c r="N10" s="261" t="s">
        <v>209</v>
      </c>
      <c r="O10" s="260"/>
      <c r="P10" s="257"/>
    </row>
    <row r="11" spans="1:19" s="128" customFormat="1" ht="41.25" customHeight="1" thickBot="1">
      <c r="A11" s="239"/>
      <c r="B11" s="242"/>
      <c r="C11" s="262"/>
      <c r="D11" s="263"/>
      <c r="E11" s="234" t="s">
        <v>210</v>
      </c>
      <c r="F11" s="235" t="s">
        <v>211</v>
      </c>
      <c r="G11" s="129"/>
      <c r="H11" s="267" t="s">
        <v>212</v>
      </c>
      <c r="I11" s="231"/>
      <c r="J11" s="231"/>
      <c r="K11" s="232"/>
      <c r="L11" s="268" t="s">
        <v>213</v>
      </c>
      <c r="M11" s="272" t="s">
        <v>214</v>
      </c>
      <c r="N11" s="270"/>
      <c r="O11" s="227"/>
      <c r="P11" s="257"/>
      <c r="Q11" s="132"/>
      <c r="R11" s="228" t="s">
        <v>215</v>
      </c>
      <c r="S11" s="228" t="s">
        <v>216</v>
      </c>
    </row>
    <row r="12" spans="1:19" s="128" customFormat="1" ht="17.25" customHeight="1" thickBot="1">
      <c r="A12" s="239"/>
      <c r="B12" s="242"/>
      <c r="C12" s="262"/>
      <c r="D12" s="263"/>
      <c r="E12" s="234"/>
      <c r="F12" s="235"/>
      <c r="G12" s="129"/>
      <c r="H12" s="229" t="s">
        <v>23</v>
      </c>
      <c r="I12" s="231" t="s">
        <v>217</v>
      </c>
      <c r="J12" s="231"/>
      <c r="K12" s="232"/>
      <c r="L12" s="269"/>
      <c r="M12" s="272"/>
      <c r="N12" s="270"/>
      <c r="O12" s="227"/>
      <c r="P12" s="257"/>
      <c r="Q12" s="132"/>
      <c r="R12" s="228"/>
      <c r="S12" s="228"/>
    </row>
    <row r="13" spans="1:19" s="128" customFormat="1" ht="103.5" customHeight="1" thickBot="1">
      <c r="A13" s="239"/>
      <c r="B13" s="242"/>
      <c r="C13" s="264"/>
      <c r="D13" s="265"/>
      <c r="E13" s="235"/>
      <c r="F13" s="235"/>
      <c r="G13" s="129"/>
      <c r="H13" s="230"/>
      <c r="I13" s="134" t="s">
        <v>218</v>
      </c>
      <c r="J13" s="134" t="s">
        <v>219</v>
      </c>
      <c r="K13" s="135" t="s">
        <v>220</v>
      </c>
      <c r="L13" s="270"/>
      <c r="M13" s="272"/>
      <c r="N13" s="270"/>
      <c r="O13" s="227"/>
      <c r="P13" s="257"/>
      <c r="Q13" s="132"/>
      <c r="R13" s="228"/>
      <c r="S13" s="228"/>
    </row>
    <row r="14" spans="1:19" s="128" customFormat="1" ht="22.5" customHeight="1" hidden="1">
      <c r="A14" s="239"/>
      <c r="B14" s="242"/>
      <c r="C14" s="136"/>
      <c r="D14" s="137"/>
      <c r="E14" s="235"/>
      <c r="F14" s="235"/>
      <c r="G14" s="138"/>
      <c r="H14" s="139"/>
      <c r="I14" s="139"/>
      <c r="J14" s="139"/>
      <c r="K14" s="139"/>
      <c r="L14" s="270"/>
      <c r="M14" s="272"/>
      <c r="N14" s="130"/>
      <c r="O14" s="131"/>
      <c r="P14" s="257"/>
      <c r="Q14" s="233" t="s">
        <v>221</v>
      </c>
      <c r="R14" s="228"/>
      <c r="S14" s="228"/>
    </row>
    <row r="15" spans="1:19" s="128" customFormat="1" ht="57" customHeight="1" hidden="1" thickBot="1">
      <c r="A15" s="240"/>
      <c r="B15" s="242"/>
      <c r="C15" s="136" t="s">
        <v>222</v>
      </c>
      <c r="D15" s="137" t="s">
        <v>211</v>
      </c>
      <c r="E15" s="236"/>
      <c r="F15" s="236"/>
      <c r="G15" s="140"/>
      <c r="H15" s="141"/>
      <c r="I15" s="139"/>
      <c r="J15" s="139"/>
      <c r="K15" s="139"/>
      <c r="L15" s="271"/>
      <c r="M15" s="273"/>
      <c r="N15" s="142"/>
      <c r="O15" s="143"/>
      <c r="P15" s="258"/>
      <c r="Q15" s="233"/>
      <c r="R15" s="228"/>
      <c r="S15" s="228"/>
    </row>
    <row r="16" spans="1:19" ht="21.75" customHeight="1" hidden="1">
      <c r="A16" s="144"/>
      <c r="B16" s="242"/>
      <c r="C16" s="136"/>
      <c r="D16" s="137"/>
      <c r="E16" s="137"/>
      <c r="F16" s="137"/>
      <c r="G16" s="145"/>
      <c r="H16" s="142"/>
      <c r="I16" s="142"/>
      <c r="J16" s="142"/>
      <c r="K16" s="142"/>
      <c r="L16" s="145"/>
      <c r="M16" s="145"/>
      <c r="N16" s="145"/>
      <c r="O16" s="145"/>
      <c r="P16" s="145"/>
      <c r="Q16" s="146"/>
      <c r="R16" s="133"/>
      <c r="S16" s="147"/>
    </row>
    <row r="17" spans="1:19" ht="9" customHeight="1" hidden="1" thickBot="1">
      <c r="A17" s="144"/>
      <c r="B17" s="243"/>
      <c r="C17" s="148"/>
      <c r="D17" s="149"/>
      <c r="E17" s="150"/>
      <c r="F17" s="150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/>
      <c r="S17" s="147"/>
    </row>
    <row r="18" spans="1:19" ht="19.5" hidden="1" thickBot="1">
      <c r="A18" s="151" t="s">
        <v>223</v>
      </c>
      <c r="B18" s="152" t="s">
        <v>224</v>
      </c>
      <c r="C18" s="153"/>
      <c r="D18" s="154"/>
      <c r="E18" s="155">
        <v>105708</v>
      </c>
      <c r="F18" s="156">
        <f>E18/27136626*100</f>
        <v>0.38953995238759603</v>
      </c>
      <c r="G18" s="157"/>
      <c r="H18" s="158"/>
      <c r="I18" s="158"/>
      <c r="J18" s="158"/>
      <c r="K18" s="158"/>
      <c r="L18" s="158"/>
      <c r="M18" s="158"/>
      <c r="N18" s="158"/>
      <c r="O18" s="158"/>
      <c r="P18" s="158"/>
      <c r="Q18" s="159" t="e">
        <f>+#REF!+#REF!</f>
        <v>#REF!</v>
      </c>
      <c r="R18" s="157" t="e">
        <f>SUM(#REF!+#REF!+#REF!+#REF!)</f>
        <v>#REF!</v>
      </c>
      <c r="S18" s="160" t="e">
        <f>SUM(#REF!)+#REF!</f>
        <v>#REF!</v>
      </c>
    </row>
    <row r="19" spans="1:19" ht="18.75" hidden="1">
      <c r="A19" s="161" t="s">
        <v>225</v>
      </c>
      <c r="B19" s="162" t="s">
        <v>226</v>
      </c>
      <c r="C19" s="163"/>
      <c r="D19" s="163"/>
      <c r="E19" s="155">
        <v>29843</v>
      </c>
      <c r="F19" s="156">
        <f aca="true" t="shared" si="0" ref="F19:F39">E19/27136626*100</f>
        <v>0.10997314109720199</v>
      </c>
      <c r="G19" s="157"/>
      <c r="H19" s="158"/>
      <c r="I19" s="158"/>
      <c r="J19" s="158"/>
      <c r="K19" s="158"/>
      <c r="L19" s="158"/>
      <c r="M19" s="158"/>
      <c r="N19" s="158"/>
      <c r="O19" s="158"/>
      <c r="P19" s="158"/>
      <c r="Q19" s="159" t="e">
        <f>+#REF!+#REF!</f>
        <v>#REF!</v>
      </c>
      <c r="R19" s="157" t="e">
        <f>SUM(#REF!+#REF!+#REF!+#REF!)</f>
        <v>#REF!</v>
      </c>
      <c r="S19" s="160" t="e">
        <f>SUM(#REF!)+#REF!</f>
        <v>#REF!</v>
      </c>
    </row>
    <row r="20" spans="1:19" ht="18.75" hidden="1">
      <c r="A20" s="161" t="s">
        <v>227</v>
      </c>
      <c r="B20" s="164" t="s">
        <v>228</v>
      </c>
      <c r="C20" s="163"/>
      <c r="D20" s="163"/>
      <c r="E20" s="155">
        <v>29768</v>
      </c>
      <c r="F20" s="156">
        <f t="shared" si="0"/>
        <v>0.10969676185978315</v>
      </c>
      <c r="G20" s="157"/>
      <c r="H20" s="158"/>
      <c r="I20" s="158"/>
      <c r="J20" s="158"/>
      <c r="K20" s="158"/>
      <c r="L20" s="158"/>
      <c r="M20" s="158"/>
      <c r="N20" s="158"/>
      <c r="O20" s="158"/>
      <c r="P20" s="158"/>
      <c r="Q20" s="159" t="e">
        <f>+#REF!+#REF!</f>
        <v>#REF!</v>
      </c>
      <c r="R20" s="157" t="e">
        <f>SUM(#REF!+#REF!+#REF!+#REF!)</f>
        <v>#REF!</v>
      </c>
      <c r="S20" s="160" t="e">
        <f>SUM(#REF!)+#REF!</f>
        <v>#REF!</v>
      </c>
    </row>
    <row r="21" spans="1:19" ht="18.75" hidden="1">
      <c r="A21" s="161" t="s">
        <v>229</v>
      </c>
      <c r="B21" s="164" t="s">
        <v>230</v>
      </c>
      <c r="C21" s="163"/>
      <c r="D21" s="163"/>
      <c r="E21" s="155">
        <v>173931</v>
      </c>
      <c r="F21" s="156">
        <f t="shared" si="0"/>
        <v>0.6409455619132607</v>
      </c>
      <c r="G21" s="157"/>
      <c r="H21" s="158"/>
      <c r="I21" s="158"/>
      <c r="J21" s="158"/>
      <c r="K21" s="158"/>
      <c r="L21" s="158"/>
      <c r="M21" s="158"/>
      <c r="N21" s="158"/>
      <c r="O21" s="158"/>
      <c r="P21" s="158"/>
      <c r="Q21" s="159" t="e">
        <f>+#REF!+#REF!</f>
        <v>#REF!</v>
      </c>
      <c r="R21" s="157" t="e">
        <f>SUM(#REF!+#REF!+#REF!+#REF!)</f>
        <v>#REF!</v>
      </c>
      <c r="S21" s="160" t="e">
        <f>SUM(#REF!)+#REF!</f>
        <v>#REF!</v>
      </c>
    </row>
    <row r="22" spans="1:19" ht="18.75" hidden="1">
      <c r="A22" s="161" t="s">
        <v>231</v>
      </c>
      <c r="B22" s="164" t="s">
        <v>232</v>
      </c>
      <c r="C22" s="163"/>
      <c r="D22" s="163"/>
      <c r="E22" s="155">
        <v>269872</v>
      </c>
      <c r="F22" s="156">
        <f t="shared" si="0"/>
        <v>0.9944935674759271</v>
      </c>
      <c r="G22" s="157"/>
      <c r="H22" s="158"/>
      <c r="I22" s="158"/>
      <c r="J22" s="158"/>
      <c r="K22" s="158"/>
      <c r="L22" s="158"/>
      <c r="M22" s="158"/>
      <c r="N22" s="158"/>
      <c r="O22" s="158"/>
      <c r="P22" s="158"/>
      <c r="Q22" s="159" t="e">
        <f>+#REF!+#REF!</f>
        <v>#REF!</v>
      </c>
      <c r="R22" s="157" t="e">
        <f>SUM(#REF!+#REF!+#REF!+#REF!)</f>
        <v>#REF!</v>
      </c>
      <c r="S22" s="160" t="e">
        <f>SUM(#REF!)+#REF!</f>
        <v>#REF!</v>
      </c>
    </row>
    <row r="23" spans="1:19" ht="18.75" hidden="1">
      <c r="A23" s="161" t="s">
        <v>233</v>
      </c>
      <c r="B23" s="164" t="s">
        <v>234</v>
      </c>
      <c r="C23" s="163"/>
      <c r="D23" s="163"/>
      <c r="E23" s="155">
        <v>170381</v>
      </c>
      <c r="F23" s="156">
        <f t="shared" si="0"/>
        <v>0.6278636113421028</v>
      </c>
      <c r="G23" s="165"/>
      <c r="H23" s="158"/>
      <c r="I23" s="158"/>
      <c r="J23" s="158"/>
      <c r="K23" s="158"/>
      <c r="L23" s="158"/>
      <c r="M23" s="158"/>
      <c r="N23" s="158"/>
      <c r="O23" s="158"/>
      <c r="P23" s="158"/>
      <c r="Q23" s="159" t="e">
        <f>+#REF!+#REF!</f>
        <v>#REF!</v>
      </c>
      <c r="R23" s="157" t="e">
        <f>SUM(#REF!+#REF!+#REF!+#REF!)</f>
        <v>#REF!</v>
      </c>
      <c r="S23" s="160" t="e">
        <f>SUM(#REF!)+#REF!</f>
        <v>#REF!</v>
      </c>
    </row>
    <row r="24" spans="1:19" ht="18.75" hidden="1">
      <c r="A24" s="161" t="s">
        <v>235</v>
      </c>
      <c r="B24" s="164" t="s">
        <v>236</v>
      </c>
      <c r="C24" s="163"/>
      <c r="D24" s="163"/>
      <c r="E24" s="155">
        <v>30493</v>
      </c>
      <c r="F24" s="156">
        <f t="shared" si="0"/>
        <v>0.11236842782149851</v>
      </c>
      <c r="G24" s="165"/>
      <c r="H24" s="158"/>
      <c r="I24" s="158"/>
      <c r="J24" s="158"/>
      <c r="K24" s="158"/>
      <c r="L24" s="158"/>
      <c r="M24" s="158"/>
      <c r="N24" s="158"/>
      <c r="O24" s="158"/>
      <c r="P24" s="158"/>
      <c r="Q24" s="159" t="e">
        <f>+#REF!+#REF!</f>
        <v>#REF!</v>
      </c>
      <c r="R24" s="157" t="e">
        <f>SUM(#REF!+#REF!+#REF!+#REF!)</f>
        <v>#REF!</v>
      </c>
      <c r="S24" s="160" t="e">
        <f>SUM(#REF!)+#REF!</f>
        <v>#REF!</v>
      </c>
    </row>
    <row r="25" spans="1:19" ht="18.75" hidden="1">
      <c r="A25" s="161" t="s">
        <v>237</v>
      </c>
      <c r="B25" s="164" t="s">
        <v>238</v>
      </c>
      <c r="C25" s="166"/>
      <c r="D25" s="163"/>
      <c r="E25" s="155">
        <v>440162</v>
      </c>
      <c r="F25" s="156">
        <f t="shared" si="0"/>
        <v>1.6220218386766283</v>
      </c>
      <c r="G25" s="165"/>
      <c r="H25" s="158"/>
      <c r="I25" s="158"/>
      <c r="J25" s="158"/>
      <c r="K25" s="158"/>
      <c r="L25" s="158"/>
      <c r="M25" s="158"/>
      <c r="N25" s="158"/>
      <c r="O25" s="158"/>
      <c r="P25" s="158"/>
      <c r="Q25" s="159" t="e">
        <f>+#REF!+#REF!</f>
        <v>#REF!</v>
      </c>
      <c r="R25" s="157" t="e">
        <f>SUM(#REF!+#REF!+#REF!+#REF!)</f>
        <v>#REF!</v>
      </c>
      <c r="S25" s="160" t="e">
        <f>SUM(#REF!)+#REF!</f>
        <v>#REF!</v>
      </c>
    </row>
    <row r="26" spans="1:19" ht="18.75" hidden="1">
      <c r="A26" s="161" t="s">
        <v>239</v>
      </c>
      <c r="B26" s="164" t="s">
        <v>240</v>
      </c>
      <c r="C26" s="166"/>
      <c r="D26" s="163"/>
      <c r="E26" s="155">
        <v>268289</v>
      </c>
      <c r="F26" s="156">
        <f t="shared" si="0"/>
        <v>0.9886601230381403</v>
      </c>
      <c r="G26" s="165"/>
      <c r="H26" s="158"/>
      <c r="I26" s="158"/>
      <c r="J26" s="158"/>
      <c r="K26" s="158"/>
      <c r="L26" s="158"/>
      <c r="M26" s="158"/>
      <c r="N26" s="158"/>
      <c r="O26" s="158"/>
      <c r="P26" s="158"/>
      <c r="Q26" s="159" t="e">
        <f>+#REF!+#REF!</f>
        <v>#REF!</v>
      </c>
      <c r="R26" s="157" t="e">
        <f>SUM(#REF!+#REF!+#REF!+#REF!)</f>
        <v>#REF!</v>
      </c>
      <c r="S26" s="160" t="e">
        <f>SUM(#REF!)+#REF!</f>
        <v>#REF!</v>
      </c>
    </row>
    <row r="27" spans="1:19" ht="18.75" hidden="1">
      <c r="A27" s="161" t="s">
        <v>241</v>
      </c>
      <c r="B27" s="164" t="s">
        <v>242</v>
      </c>
      <c r="C27" s="166"/>
      <c r="D27" s="163"/>
      <c r="E27" s="155">
        <v>276358</v>
      </c>
      <c r="F27" s="156">
        <f t="shared" si="0"/>
        <v>1.0183948439279076</v>
      </c>
      <c r="G27" s="157"/>
      <c r="H27" s="167"/>
      <c r="I27" s="167"/>
      <c r="J27" s="167"/>
      <c r="K27" s="167"/>
      <c r="L27" s="158"/>
      <c r="M27" s="158"/>
      <c r="N27" s="158"/>
      <c r="O27" s="158"/>
      <c r="P27" s="158"/>
      <c r="Q27" s="159" t="e">
        <f>+#REF!+#REF!</f>
        <v>#REF!</v>
      </c>
      <c r="R27" s="157" t="e">
        <f>SUM(#REF!+#REF!+#REF!+#REF!)</f>
        <v>#REF!</v>
      </c>
      <c r="S27" s="160" t="e">
        <f>SUM(#REF!)+#REF!</f>
        <v>#REF!</v>
      </c>
    </row>
    <row r="28" spans="1:19" ht="18.75" hidden="1">
      <c r="A28" s="161" t="s">
        <v>243</v>
      </c>
      <c r="B28" s="164" t="s">
        <v>244</v>
      </c>
      <c r="C28" s="166"/>
      <c r="D28" s="163"/>
      <c r="E28" s="155">
        <v>65947</v>
      </c>
      <c r="F28" s="156">
        <f t="shared" si="0"/>
        <v>0.24301842093412793</v>
      </c>
      <c r="G28" s="157"/>
      <c r="H28" s="167"/>
      <c r="I28" s="167"/>
      <c r="J28" s="167"/>
      <c r="K28" s="167"/>
      <c r="L28" s="158"/>
      <c r="M28" s="158"/>
      <c r="N28" s="158"/>
      <c r="O28" s="158"/>
      <c r="P28" s="158"/>
      <c r="Q28" s="159" t="e">
        <f>+#REF!+#REF!</f>
        <v>#REF!</v>
      </c>
      <c r="R28" s="157" t="e">
        <f>SUM(#REF!+#REF!+#REF!+#REF!)</f>
        <v>#REF!</v>
      </c>
      <c r="S28" s="160" t="e">
        <f>SUM(#REF!)+#REF!</f>
        <v>#REF!</v>
      </c>
    </row>
    <row r="29" spans="1:19" ht="18.75" hidden="1">
      <c r="A29" s="161" t="s">
        <v>245</v>
      </c>
      <c r="B29" s="164" t="s">
        <v>246</v>
      </c>
      <c r="C29" s="166"/>
      <c r="D29" s="163"/>
      <c r="E29" s="168">
        <v>90048</v>
      </c>
      <c r="F29" s="156">
        <f t="shared" si="0"/>
        <v>0.33183196761454425</v>
      </c>
      <c r="G29" s="157"/>
      <c r="H29" s="167"/>
      <c r="I29" s="167"/>
      <c r="J29" s="167"/>
      <c r="K29" s="167"/>
      <c r="L29" s="158"/>
      <c r="M29" s="158"/>
      <c r="N29" s="158"/>
      <c r="O29" s="158"/>
      <c r="P29" s="158"/>
      <c r="Q29" s="159" t="e">
        <f>+#REF!+#REF!</f>
        <v>#REF!</v>
      </c>
      <c r="R29" s="157" t="e">
        <f>SUM(#REF!+#REF!+#REF!+#REF!)</f>
        <v>#REF!</v>
      </c>
      <c r="S29" s="160" t="e">
        <f>SUM(#REF!)+#REF!</f>
        <v>#REF!</v>
      </c>
    </row>
    <row r="30" spans="1:19" ht="18.75" hidden="1">
      <c r="A30" s="161" t="s">
        <v>247</v>
      </c>
      <c r="B30" s="164" t="s">
        <v>248</v>
      </c>
      <c r="C30" s="166"/>
      <c r="D30" s="163"/>
      <c r="E30" s="168">
        <v>108535</v>
      </c>
      <c r="F30" s="156">
        <f t="shared" si="0"/>
        <v>0.3999576071100365</v>
      </c>
      <c r="G30" s="157"/>
      <c r="H30" s="167"/>
      <c r="I30" s="167"/>
      <c r="J30" s="167"/>
      <c r="K30" s="167"/>
      <c r="L30" s="158"/>
      <c r="M30" s="158"/>
      <c r="N30" s="158"/>
      <c r="O30" s="158"/>
      <c r="P30" s="158"/>
      <c r="Q30" s="159" t="e">
        <f>+#REF!+#REF!</f>
        <v>#REF!</v>
      </c>
      <c r="R30" s="157" t="e">
        <f>SUM(#REF!+#REF!+#REF!+#REF!)</f>
        <v>#REF!</v>
      </c>
      <c r="S30" s="160" t="e">
        <f>SUM(#REF!)+#REF!</f>
        <v>#REF!</v>
      </c>
    </row>
    <row r="31" spans="1:19" ht="18.75" hidden="1">
      <c r="A31" s="161" t="s">
        <v>249</v>
      </c>
      <c r="B31" s="164" t="s">
        <v>250</v>
      </c>
      <c r="C31" s="166"/>
      <c r="D31" s="163"/>
      <c r="E31" s="168">
        <v>87237</v>
      </c>
      <c r="F31" s="156">
        <f t="shared" si="0"/>
        <v>0.32147327379608653</v>
      </c>
      <c r="G31" s="157"/>
      <c r="H31" s="167"/>
      <c r="I31" s="167"/>
      <c r="J31" s="167"/>
      <c r="K31" s="167"/>
      <c r="L31" s="158"/>
      <c r="M31" s="158"/>
      <c r="N31" s="158"/>
      <c r="O31" s="158"/>
      <c r="P31" s="158"/>
      <c r="Q31" s="159" t="e">
        <f>+#REF!+#REF!</f>
        <v>#REF!</v>
      </c>
      <c r="R31" s="157" t="e">
        <f>SUM(#REF!+#REF!+#REF!+#REF!)</f>
        <v>#REF!</v>
      </c>
      <c r="S31" s="160" t="e">
        <f>SUM(#REF!)+#REF!</f>
        <v>#REF!</v>
      </c>
    </row>
    <row r="32" spans="1:19" ht="18.75" hidden="1">
      <c r="A32" s="161" t="s">
        <v>251</v>
      </c>
      <c r="B32" s="164" t="s">
        <v>252</v>
      </c>
      <c r="C32" s="166"/>
      <c r="D32" s="163"/>
      <c r="E32" s="155">
        <v>171567</v>
      </c>
      <c r="F32" s="156">
        <f t="shared" si="0"/>
        <v>0.6322340883498191</v>
      </c>
      <c r="G32" s="157"/>
      <c r="H32" s="167"/>
      <c r="I32" s="167"/>
      <c r="J32" s="167"/>
      <c r="K32" s="167"/>
      <c r="L32" s="158"/>
      <c r="M32" s="158"/>
      <c r="N32" s="158"/>
      <c r="O32" s="158"/>
      <c r="P32" s="158"/>
      <c r="Q32" s="159" t="e">
        <f>+#REF!+#REF!</f>
        <v>#REF!</v>
      </c>
      <c r="R32" s="157" t="e">
        <f>SUM(#REF!+#REF!+#REF!+#REF!)</f>
        <v>#REF!</v>
      </c>
      <c r="S32" s="160" t="e">
        <f>SUM(#REF!)+#REF!</f>
        <v>#REF!</v>
      </c>
    </row>
    <row r="33" spans="1:19" ht="18.75" hidden="1">
      <c r="A33" s="161" t="s">
        <v>253</v>
      </c>
      <c r="B33" s="164" t="s">
        <v>254</v>
      </c>
      <c r="C33" s="166"/>
      <c r="D33" s="163"/>
      <c r="E33" s="155">
        <v>345839</v>
      </c>
      <c r="F33" s="156">
        <f t="shared" si="0"/>
        <v>1.274436254529211</v>
      </c>
      <c r="G33" s="157"/>
      <c r="H33" s="167"/>
      <c r="I33" s="167"/>
      <c r="J33" s="167"/>
      <c r="K33" s="167"/>
      <c r="L33" s="158"/>
      <c r="M33" s="158"/>
      <c r="N33" s="158"/>
      <c r="O33" s="158"/>
      <c r="P33" s="158"/>
      <c r="Q33" s="159" t="e">
        <f>+#REF!+#REF!</f>
        <v>#REF!</v>
      </c>
      <c r="R33" s="157" t="e">
        <f>SUM(#REF!+#REF!+#REF!+#REF!)</f>
        <v>#REF!</v>
      </c>
      <c r="S33" s="160" t="e">
        <f>SUM(#REF!)+#REF!</f>
        <v>#REF!</v>
      </c>
    </row>
    <row r="34" spans="1:19" ht="18.75" hidden="1">
      <c r="A34" s="161" t="s">
        <v>255</v>
      </c>
      <c r="B34" s="164" t="s">
        <v>256</v>
      </c>
      <c r="C34" s="166"/>
      <c r="D34" s="163"/>
      <c r="E34" s="155">
        <v>252793</v>
      </c>
      <c r="F34" s="156">
        <f t="shared" si="0"/>
        <v>0.9315564875309111</v>
      </c>
      <c r="G34" s="157"/>
      <c r="H34" s="158"/>
      <c r="I34" s="158"/>
      <c r="J34" s="158"/>
      <c r="K34" s="158"/>
      <c r="L34" s="158"/>
      <c r="M34" s="158"/>
      <c r="N34" s="158"/>
      <c r="O34" s="158"/>
      <c r="P34" s="158"/>
      <c r="Q34" s="159" t="e">
        <f>+#REF!+#REF!</f>
        <v>#REF!</v>
      </c>
      <c r="R34" s="157" t="e">
        <f>SUM(#REF!+#REF!+#REF!+#REF!)</f>
        <v>#REF!</v>
      </c>
      <c r="S34" s="160" t="e">
        <f>SUM(#REF!)+#REF!</f>
        <v>#REF!</v>
      </c>
    </row>
    <row r="35" spans="1:19" ht="18.75" hidden="1">
      <c r="A35" s="161" t="s">
        <v>257</v>
      </c>
      <c r="B35" s="164" t="s">
        <v>258</v>
      </c>
      <c r="C35" s="166"/>
      <c r="D35" s="163"/>
      <c r="E35" s="155">
        <v>441565</v>
      </c>
      <c r="F35" s="156">
        <f t="shared" si="0"/>
        <v>1.62719197294461</v>
      </c>
      <c r="G35" s="157"/>
      <c r="H35" s="158"/>
      <c r="I35" s="158"/>
      <c r="J35" s="158"/>
      <c r="K35" s="158"/>
      <c r="L35" s="158"/>
      <c r="M35" s="158"/>
      <c r="N35" s="158"/>
      <c r="O35" s="158"/>
      <c r="P35" s="158"/>
      <c r="Q35" s="159" t="e">
        <f>+#REF!+#REF!</f>
        <v>#REF!</v>
      </c>
      <c r="R35" s="157" t="e">
        <f>SUM(#REF!+#REF!+#REF!+#REF!)</f>
        <v>#REF!</v>
      </c>
      <c r="S35" s="160" t="e">
        <f>SUM(#REF!)+#REF!</f>
        <v>#REF!</v>
      </c>
    </row>
    <row r="36" spans="1:19" ht="18.75" hidden="1">
      <c r="A36" s="161" t="s">
        <v>259</v>
      </c>
      <c r="B36" s="164" t="s">
        <v>260</v>
      </c>
      <c r="C36" s="166"/>
      <c r="D36" s="163"/>
      <c r="E36" s="155">
        <v>107033</v>
      </c>
      <c r="F36" s="156">
        <f t="shared" si="0"/>
        <v>0.394422652248662</v>
      </c>
      <c r="G36" s="165"/>
      <c r="H36" s="158"/>
      <c r="I36" s="158"/>
      <c r="J36" s="158"/>
      <c r="K36" s="158"/>
      <c r="L36" s="158"/>
      <c r="M36" s="158"/>
      <c r="N36" s="158"/>
      <c r="O36" s="158"/>
      <c r="P36" s="158"/>
      <c r="Q36" s="159" t="e">
        <f>+#REF!+#REF!</f>
        <v>#REF!</v>
      </c>
      <c r="R36" s="157" t="e">
        <f>SUM(#REF!+#REF!+#REF!+#REF!)</f>
        <v>#REF!</v>
      </c>
      <c r="S36" s="160" t="e">
        <f>SUM(#REF!)+#REF!</f>
        <v>#REF!</v>
      </c>
    </row>
    <row r="37" spans="1:19" ht="18.75" hidden="1">
      <c r="A37" s="161" t="s">
        <v>261</v>
      </c>
      <c r="B37" s="164" t="s">
        <v>262</v>
      </c>
      <c r="C37" s="166"/>
      <c r="D37" s="163"/>
      <c r="E37" s="155">
        <v>117738</v>
      </c>
      <c r="F37" s="156">
        <f t="shared" si="0"/>
        <v>0.4338711820695763</v>
      </c>
      <c r="G37" s="157"/>
      <c r="H37" s="158"/>
      <c r="I37" s="158"/>
      <c r="J37" s="158"/>
      <c r="K37" s="158"/>
      <c r="L37" s="158"/>
      <c r="M37" s="158"/>
      <c r="N37" s="158"/>
      <c r="O37" s="158"/>
      <c r="P37" s="158"/>
      <c r="Q37" s="159" t="e">
        <f>+#REF!+#REF!</f>
        <v>#REF!</v>
      </c>
      <c r="R37" s="157" t="e">
        <f>SUM(#REF!+#REF!+#REF!+#REF!)</f>
        <v>#REF!</v>
      </c>
      <c r="S37" s="160" t="e">
        <f>SUM(#REF!)+#REF!</f>
        <v>#REF!</v>
      </c>
    </row>
    <row r="38" spans="1:19" ht="18.75" hidden="1">
      <c r="A38" s="161" t="s">
        <v>263</v>
      </c>
      <c r="B38" s="164" t="s">
        <v>264</v>
      </c>
      <c r="C38" s="166"/>
      <c r="D38" s="163"/>
      <c r="E38" s="155">
        <v>116252</v>
      </c>
      <c r="F38" s="156">
        <f t="shared" si="0"/>
        <v>0.4283951881121846</v>
      </c>
      <c r="G38" s="157"/>
      <c r="H38" s="158"/>
      <c r="I38" s="158"/>
      <c r="J38" s="158"/>
      <c r="K38" s="158"/>
      <c r="L38" s="158"/>
      <c r="M38" s="158"/>
      <c r="N38" s="158"/>
      <c r="O38" s="158"/>
      <c r="P38" s="158"/>
      <c r="Q38" s="159" t="e">
        <f>+#REF!+#REF!</f>
        <v>#REF!</v>
      </c>
      <c r="R38" s="157" t="e">
        <f>SUM(#REF!+#REF!+#REF!+#REF!)</f>
        <v>#REF!</v>
      </c>
      <c r="S38" s="160" t="e">
        <f>SUM(#REF!)+#REF!</f>
        <v>#REF!</v>
      </c>
    </row>
    <row r="39" spans="1:19" ht="18.75" hidden="1">
      <c r="A39" s="161" t="s">
        <v>265</v>
      </c>
      <c r="B39" s="164" t="s">
        <v>266</v>
      </c>
      <c r="C39" s="166"/>
      <c r="D39" s="163"/>
      <c r="E39" s="155">
        <v>221145</v>
      </c>
      <c r="F39" s="156">
        <f t="shared" si="0"/>
        <v>0.8149318194531626</v>
      </c>
      <c r="G39" s="157"/>
      <c r="H39" s="158"/>
      <c r="I39" s="158"/>
      <c r="J39" s="158"/>
      <c r="K39" s="158"/>
      <c r="L39" s="158"/>
      <c r="M39" s="158"/>
      <c r="N39" s="158"/>
      <c r="O39" s="158"/>
      <c r="P39" s="158"/>
      <c r="Q39" s="159" t="e">
        <f>+#REF!+#REF!</f>
        <v>#REF!</v>
      </c>
      <c r="R39" s="157" t="e">
        <f>SUM(#REF!+#REF!+#REF!+#REF!)</f>
        <v>#REF!</v>
      </c>
      <c r="S39" s="160" t="e">
        <f>SUM(#REF!)+#REF!</f>
        <v>#REF!</v>
      </c>
    </row>
    <row r="40" spans="1:19" s="178" customFormat="1" ht="18.75">
      <c r="A40" s="169"/>
      <c r="B40" s="170"/>
      <c r="C40" s="171">
        <f>SUM(C18:C39)</f>
        <v>0</v>
      </c>
      <c r="D40" s="172"/>
      <c r="E40" s="173">
        <f>SUM(E18:E39)</f>
        <v>3920504</v>
      </c>
      <c r="F40" s="156"/>
      <c r="G40" s="171">
        <f>SUM(G18:G39)</f>
        <v>0</v>
      </c>
      <c r="H40" s="174"/>
      <c r="I40" s="174"/>
      <c r="J40" s="174"/>
      <c r="K40" s="174"/>
      <c r="L40" s="174"/>
      <c r="M40" s="174"/>
      <c r="N40" s="174"/>
      <c r="O40" s="174"/>
      <c r="P40" s="174"/>
      <c r="Q40" s="175" t="e">
        <f>+#REF!+#REF!</f>
        <v>#REF!</v>
      </c>
      <c r="R40" s="176" t="e">
        <f>SUM(#REF!+#REF!+#REF!+#REF!)</f>
        <v>#REF!</v>
      </c>
      <c r="S40" s="177" t="e">
        <f>SUM(#REF!)+#REF!</f>
        <v>#REF!</v>
      </c>
    </row>
    <row r="41" spans="1:19" ht="19.5" customHeight="1">
      <c r="A41" s="161" t="s">
        <v>267</v>
      </c>
      <c r="B41" s="164" t="s">
        <v>268</v>
      </c>
      <c r="C41" s="166"/>
      <c r="D41" s="155"/>
      <c r="E41" s="155">
        <v>9345298</v>
      </c>
      <c r="F41" s="156">
        <f>E41/27136626*100</f>
        <v>34.43795112922292</v>
      </c>
      <c r="G41" s="157"/>
      <c r="H41" s="174">
        <f>E41+G41</f>
        <v>9345298</v>
      </c>
      <c r="I41" s="174">
        <v>9302706</v>
      </c>
      <c r="J41" s="174">
        <v>42592</v>
      </c>
      <c r="K41" s="174">
        <v>0</v>
      </c>
      <c r="L41" s="158"/>
      <c r="M41" s="158"/>
      <c r="N41" s="158"/>
      <c r="O41" s="158"/>
      <c r="P41" s="174">
        <f>H41+O41</f>
        <v>9345298</v>
      </c>
      <c r="Q41" s="159" t="e">
        <f>+#REF!+#REF!</f>
        <v>#REF!</v>
      </c>
      <c r="R41" s="157" t="e">
        <f>SUM(#REF!+#REF!+#REF!+#REF!)</f>
        <v>#REF!</v>
      </c>
      <c r="S41" s="160" t="e">
        <f>SUM(+#REF!)+#REF!</f>
        <v>#REF!</v>
      </c>
    </row>
    <row r="42" spans="1:19" ht="12.75" customHeight="1" thickBot="1">
      <c r="A42" s="179"/>
      <c r="B42" s="180"/>
      <c r="C42" s="181"/>
      <c r="D42" s="182"/>
      <c r="E42" s="183"/>
      <c r="F42" s="184">
        <f>E42/80895157*100</f>
        <v>0</v>
      </c>
      <c r="G42" s="185"/>
      <c r="H42" s="186"/>
      <c r="I42" s="158"/>
      <c r="J42" s="158"/>
      <c r="K42" s="158"/>
      <c r="L42" s="158"/>
      <c r="M42" s="158"/>
      <c r="N42" s="158"/>
      <c r="O42" s="174">
        <f>M42+N42+L42</f>
        <v>0</v>
      </c>
      <c r="P42" s="158"/>
      <c r="Q42" s="159" t="e">
        <f>+#REF!+#REF!</f>
        <v>#REF!</v>
      </c>
      <c r="R42" s="157" t="e">
        <f>SUM(#REF!+#REF!+#REF!+#REF!)</f>
        <v>#REF!</v>
      </c>
      <c r="S42" s="160" t="e">
        <f>SUM(#REF!)+#REF!</f>
        <v>#REF!</v>
      </c>
    </row>
    <row r="43" spans="1:19" s="195" customFormat="1" ht="42" customHeight="1" thickBot="1">
      <c r="A43" s="187"/>
      <c r="B43" s="188" t="s">
        <v>269</v>
      </c>
      <c r="C43" s="189">
        <f>C40+C41</f>
        <v>0</v>
      </c>
      <c r="D43" s="190"/>
      <c r="E43" s="191">
        <f>E40+E41</f>
        <v>13265802</v>
      </c>
      <c r="F43" s="190"/>
      <c r="G43" s="189">
        <f>G40+G41</f>
        <v>0</v>
      </c>
      <c r="H43" s="192">
        <f>H41</f>
        <v>9345298</v>
      </c>
      <c r="I43" s="192">
        <f aca="true" t="shared" si="1" ref="I43:P43">I41</f>
        <v>9302706</v>
      </c>
      <c r="J43" s="192">
        <f t="shared" si="1"/>
        <v>42592</v>
      </c>
      <c r="K43" s="192">
        <f t="shared" si="1"/>
        <v>0</v>
      </c>
      <c r="L43" s="192">
        <f t="shared" si="1"/>
        <v>0</v>
      </c>
      <c r="M43" s="192">
        <f t="shared" si="1"/>
        <v>0</v>
      </c>
      <c r="N43" s="192">
        <f t="shared" si="1"/>
        <v>0</v>
      </c>
      <c r="O43" s="192">
        <f t="shared" si="1"/>
        <v>0</v>
      </c>
      <c r="P43" s="192">
        <f t="shared" si="1"/>
        <v>9345298</v>
      </c>
      <c r="Q43" s="193" t="e">
        <f>SUM(Q18:Q42)</f>
        <v>#REF!</v>
      </c>
      <c r="R43" s="194" t="e">
        <f>SUM(R18:R42)</f>
        <v>#REF!</v>
      </c>
      <c r="S43" s="194" t="e">
        <f>SUM(S18:S42)</f>
        <v>#REF!</v>
      </c>
    </row>
    <row r="44" spans="1:19" s="195" customFormat="1" ht="60" customHeight="1">
      <c r="A44" s="196"/>
      <c r="B44" s="197"/>
      <c r="C44" s="198"/>
      <c r="D44" s="199"/>
      <c r="E44" s="200"/>
      <c r="F44" s="199"/>
      <c r="G44" s="198"/>
      <c r="H44" s="201"/>
      <c r="I44" s="201"/>
      <c r="J44" s="201"/>
      <c r="K44" s="201"/>
      <c r="L44" s="201"/>
      <c r="M44" s="201"/>
      <c r="N44" s="201"/>
      <c r="O44" s="202"/>
      <c r="P44" s="201"/>
      <c r="Q44" s="203"/>
      <c r="R44" s="194"/>
      <c r="S44" s="203"/>
    </row>
    <row r="45" spans="2:19" ht="36" customHeight="1">
      <c r="B45" s="226" t="s">
        <v>271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04"/>
      <c r="R45" s="176"/>
      <c r="S45" s="204"/>
    </row>
    <row r="46" spans="2:19" ht="36" customHeight="1">
      <c r="B46" s="205"/>
      <c r="C46" s="205"/>
      <c r="D46" s="205"/>
      <c r="E46" s="205"/>
      <c r="F46" s="205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176"/>
      <c r="S46" s="204"/>
    </row>
    <row r="47" ht="18.75">
      <c r="S47" s="123">
        <v>308978.7</v>
      </c>
    </row>
  </sheetData>
  <sheetProtection/>
  <mergeCells count="26">
    <mergeCell ref="B2:G2"/>
    <mergeCell ref="B4:I4"/>
    <mergeCell ref="H11:K11"/>
    <mergeCell ref="L11:L15"/>
    <mergeCell ref="M11:M15"/>
    <mergeCell ref="N11:N13"/>
    <mergeCell ref="B5:I5"/>
    <mergeCell ref="A7:A15"/>
    <mergeCell ref="B7:B17"/>
    <mergeCell ref="C7:P7"/>
    <mergeCell ref="C8:K10"/>
    <mergeCell ref="L8:O9"/>
    <mergeCell ref="P8:P15"/>
    <mergeCell ref="L10:M10"/>
    <mergeCell ref="N10:O10"/>
    <mergeCell ref="C11:D13"/>
    <mergeCell ref="J1:P4"/>
    <mergeCell ref="B45:P45"/>
    <mergeCell ref="O11:O13"/>
    <mergeCell ref="R11:R15"/>
    <mergeCell ref="S11:S15"/>
    <mergeCell ref="H12:H13"/>
    <mergeCell ref="I12:K12"/>
    <mergeCell ref="Q14:Q15"/>
    <mergeCell ref="E11:E15"/>
    <mergeCell ref="F11:F15"/>
  </mergeCells>
  <printOptions horizontalCentered="1"/>
  <pageMargins left="0.2362204724409449" right="0.2755905511811024" top="0.1968503937007874" bottom="0" header="0.1968503937007874" footer="0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zoomScalePageLayoutView="0" workbookViewId="0" topLeftCell="B1">
      <selection activeCell="B15" sqref="B15"/>
    </sheetView>
  </sheetViews>
  <sheetFormatPr defaultColWidth="9.16015625" defaultRowHeight="12.75"/>
  <cols>
    <col min="1" max="1" width="3.83203125" style="7" hidden="1" customWidth="1"/>
    <col min="2" max="2" width="16.5" style="50" customWidth="1"/>
    <col min="3" max="3" width="15.5" style="50" customWidth="1"/>
    <col min="4" max="4" width="17.83203125" style="50" customWidth="1"/>
    <col min="5" max="5" width="54" style="7" customWidth="1"/>
    <col min="6" max="6" width="45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28" customFormat="1" ht="13.5" customHeight="1">
      <c r="A1" s="27"/>
      <c r="B1" s="223"/>
      <c r="C1" s="223"/>
      <c r="D1" s="223"/>
      <c r="E1" s="223"/>
      <c r="F1" s="223"/>
      <c r="G1" s="223"/>
      <c r="H1" s="223"/>
      <c r="I1" s="223"/>
    </row>
    <row r="2" spans="7:10" ht="63" customHeight="1">
      <c r="G2" s="212" t="s">
        <v>278</v>
      </c>
      <c r="H2" s="212"/>
      <c r="I2" s="212"/>
      <c r="J2" s="37"/>
    </row>
    <row r="3" spans="1:9" ht="61.5" customHeight="1">
      <c r="A3" s="3"/>
      <c r="B3" s="224" t="s">
        <v>277</v>
      </c>
      <c r="C3" s="225"/>
      <c r="D3" s="225"/>
      <c r="E3" s="225"/>
      <c r="F3" s="225"/>
      <c r="G3" s="225"/>
      <c r="H3" s="225"/>
      <c r="I3" s="225"/>
    </row>
    <row r="4" spans="2:9" ht="18.75">
      <c r="B4" s="51"/>
      <c r="C4" s="52"/>
      <c r="D4" s="52"/>
      <c r="E4" s="8"/>
      <c r="F4" s="56"/>
      <c r="G4" s="56"/>
      <c r="H4" s="57"/>
      <c r="I4" s="42" t="s">
        <v>49</v>
      </c>
    </row>
    <row r="5" spans="1:9" ht="107.25" customHeight="1">
      <c r="A5" s="55"/>
      <c r="B5" s="58" t="s">
        <v>82</v>
      </c>
      <c r="C5" s="58" t="s">
        <v>76</v>
      </c>
      <c r="D5" s="58" t="s">
        <v>31</v>
      </c>
      <c r="E5" s="59" t="s">
        <v>86</v>
      </c>
      <c r="F5" s="43" t="s">
        <v>68</v>
      </c>
      <c r="G5" s="60" t="s">
        <v>20</v>
      </c>
      <c r="H5" s="43" t="s">
        <v>21</v>
      </c>
      <c r="I5" s="43" t="s">
        <v>69</v>
      </c>
    </row>
    <row r="6" spans="1:9" s="17" customFormat="1" ht="22.5" customHeight="1" hidden="1">
      <c r="A6" s="16"/>
      <c r="B6" s="53" t="s">
        <v>51</v>
      </c>
      <c r="C6" s="53"/>
      <c r="D6" s="53"/>
      <c r="E6" s="44" t="s">
        <v>50</v>
      </c>
      <c r="F6" s="45"/>
      <c r="G6" s="45"/>
      <c r="H6" s="45"/>
      <c r="I6" s="45"/>
    </row>
    <row r="7" spans="2:9" ht="28.5" customHeight="1">
      <c r="B7" s="53" t="s">
        <v>29</v>
      </c>
      <c r="C7" s="53"/>
      <c r="D7" s="53"/>
      <c r="E7" s="43" t="s">
        <v>160</v>
      </c>
      <c r="F7" s="206"/>
      <c r="G7" s="206">
        <f>G8+G9+G10+G11+G14+G12+G13</f>
        <v>2250000</v>
      </c>
      <c r="H7" s="206">
        <f>H8+H9+H10+H11+H14+H12+H13</f>
        <v>7517191</v>
      </c>
      <c r="I7" s="206">
        <f>G7+H7</f>
        <v>9767191</v>
      </c>
    </row>
    <row r="8" spans="2:9" ht="28.5" customHeight="1">
      <c r="B8" s="53"/>
      <c r="C8" s="54" t="s">
        <v>127</v>
      </c>
      <c r="D8" s="53"/>
      <c r="E8" s="82" t="s">
        <v>128</v>
      </c>
      <c r="F8" s="275" t="s">
        <v>273</v>
      </c>
      <c r="G8" s="207">
        <v>100000</v>
      </c>
      <c r="H8" s="207">
        <v>0</v>
      </c>
      <c r="I8" s="207">
        <f>G8+H8</f>
        <v>100000</v>
      </c>
    </row>
    <row r="9" spans="2:9" ht="15">
      <c r="B9" s="53"/>
      <c r="C9" s="54" t="s">
        <v>73</v>
      </c>
      <c r="D9" s="54"/>
      <c r="E9" s="82" t="s">
        <v>136</v>
      </c>
      <c r="F9" s="276"/>
      <c r="G9" s="207">
        <v>0</v>
      </c>
      <c r="H9" s="207">
        <v>1281191</v>
      </c>
      <c r="I9" s="207">
        <f aca="true" t="shared" si="0" ref="I9:I14">G9+H9</f>
        <v>1281191</v>
      </c>
    </row>
    <row r="10" spans="2:9" ht="45">
      <c r="B10" s="53"/>
      <c r="C10" s="54" t="s">
        <v>274</v>
      </c>
      <c r="D10" s="54"/>
      <c r="E10" s="82" t="s">
        <v>135</v>
      </c>
      <c r="F10" s="277"/>
      <c r="G10" s="207">
        <v>0</v>
      </c>
      <c r="H10" s="207">
        <v>1400000</v>
      </c>
      <c r="I10" s="207">
        <f t="shared" si="0"/>
        <v>1400000</v>
      </c>
    </row>
    <row r="11" spans="2:9" ht="45">
      <c r="B11" s="53"/>
      <c r="C11" s="54" t="s">
        <v>129</v>
      </c>
      <c r="D11" s="54"/>
      <c r="E11" s="82" t="s">
        <v>130</v>
      </c>
      <c r="F11" s="82" t="s">
        <v>275</v>
      </c>
      <c r="G11" s="207">
        <v>1900000</v>
      </c>
      <c r="H11" s="207">
        <v>0</v>
      </c>
      <c r="I11" s="207">
        <f t="shared" si="0"/>
        <v>1900000</v>
      </c>
    </row>
    <row r="12" spans="2:9" ht="15">
      <c r="B12" s="53"/>
      <c r="C12" s="54" t="s">
        <v>279</v>
      </c>
      <c r="D12" s="54"/>
      <c r="E12" s="82" t="s">
        <v>125</v>
      </c>
      <c r="F12" s="210"/>
      <c r="G12" s="207">
        <v>100000</v>
      </c>
      <c r="H12" s="207">
        <v>0</v>
      </c>
      <c r="I12" s="207">
        <f t="shared" si="0"/>
        <v>100000</v>
      </c>
    </row>
    <row r="13" spans="2:9" ht="90">
      <c r="B13" s="53"/>
      <c r="C13" s="54" t="s">
        <v>126</v>
      </c>
      <c r="D13" s="54"/>
      <c r="E13" s="82" t="s">
        <v>170</v>
      </c>
      <c r="F13" s="210"/>
      <c r="G13" s="207">
        <v>150000</v>
      </c>
      <c r="H13" s="207">
        <v>0</v>
      </c>
      <c r="I13" s="207">
        <f t="shared" si="0"/>
        <v>150000</v>
      </c>
    </row>
    <row r="14" spans="2:9" ht="60">
      <c r="B14" s="53"/>
      <c r="C14" s="54" t="s">
        <v>73</v>
      </c>
      <c r="D14" s="54"/>
      <c r="E14" s="82" t="s">
        <v>136</v>
      </c>
      <c r="F14" s="210" t="s">
        <v>276</v>
      </c>
      <c r="G14" s="207">
        <v>0</v>
      </c>
      <c r="H14" s="207">
        <v>4836000</v>
      </c>
      <c r="I14" s="207">
        <f t="shared" si="0"/>
        <v>4836000</v>
      </c>
    </row>
    <row r="15" spans="2:9" ht="14.25">
      <c r="B15" s="43"/>
      <c r="C15" s="43"/>
      <c r="D15" s="53"/>
      <c r="E15" s="43"/>
      <c r="F15" s="207"/>
      <c r="G15" s="207"/>
      <c r="H15" s="207"/>
      <c r="I15" s="207"/>
    </row>
    <row r="16" spans="2:9" ht="33.75" customHeight="1">
      <c r="B16" s="46"/>
      <c r="C16" s="46"/>
      <c r="D16" s="54"/>
      <c r="E16" s="43" t="s">
        <v>54</v>
      </c>
      <c r="F16" s="208"/>
      <c r="G16" s="209">
        <f>G7</f>
        <v>2250000</v>
      </c>
      <c r="H16" s="209">
        <f>H7</f>
        <v>7517191</v>
      </c>
      <c r="I16" s="209">
        <f>I7</f>
        <v>9767191</v>
      </c>
    </row>
    <row r="18" spans="2:9" ht="23.25" customHeight="1">
      <c r="B18" s="274" t="s">
        <v>87</v>
      </c>
      <c r="C18" s="274"/>
      <c r="D18" s="274"/>
      <c r="E18" s="274"/>
      <c r="F18" s="274"/>
      <c r="G18" s="274"/>
      <c r="H18" s="274"/>
      <c r="I18" s="274"/>
    </row>
    <row r="19" spans="2:17" ht="20.25" customHeight="1">
      <c r="B19" s="217" t="s">
        <v>84</v>
      </c>
      <c r="C19" s="217"/>
      <c r="D19" s="217"/>
      <c r="E19" s="217"/>
      <c r="F19" s="217"/>
      <c r="G19" s="217"/>
      <c r="H19" s="217"/>
      <c r="I19" s="217"/>
      <c r="J19" s="62"/>
      <c r="K19" s="62"/>
      <c r="L19" s="62"/>
      <c r="M19" s="62"/>
      <c r="N19" s="62"/>
      <c r="O19" s="62"/>
      <c r="P19" s="62"/>
      <c r="Q19" s="62"/>
    </row>
    <row r="20" spans="2:17" ht="19.5" customHeight="1">
      <c r="B20" s="217" t="s">
        <v>85</v>
      </c>
      <c r="C20" s="217"/>
      <c r="D20" s="217"/>
      <c r="E20" s="217"/>
      <c r="F20" s="217"/>
      <c r="G20" s="217"/>
      <c r="H20" s="217"/>
      <c r="I20" s="217"/>
      <c r="J20" s="62"/>
      <c r="K20" s="62"/>
      <c r="L20" s="62"/>
      <c r="M20" s="62"/>
      <c r="N20" s="62"/>
      <c r="O20" s="62"/>
      <c r="P20" s="62"/>
      <c r="Q20" s="62"/>
    </row>
    <row r="21" spans="3:7" ht="39" customHeight="1">
      <c r="C21" s="15" t="s">
        <v>118</v>
      </c>
      <c r="D21" s="64"/>
      <c r="E21" s="50"/>
      <c r="G21" s="3" t="s">
        <v>119</v>
      </c>
    </row>
    <row r="22" spans="2:7" ht="12.75">
      <c r="B22" s="63"/>
      <c r="C22" s="6"/>
      <c r="D22" s="6"/>
      <c r="E22" s="6"/>
      <c r="F22" s="6"/>
      <c r="G22" s="6"/>
    </row>
  </sheetData>
  <sheetProtection/>
  <mergeCells count="7">
    <mergeCell ref="B18:I18"/>
    <mergeCell ref="B1:I1"/>
    <mergeCell ref="G2:I2"/>
    <mergeCell ref="B3:I3"/>
    <mergeCell ref="B19:I19"/>
    <mergeCell ref="B20:I20"/>
    <mergeCell ref="F8:F10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2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B1">
      <selection activeCell="G2" sqref="G2:J2"/>
    </sheetView>
  </sheetViews>
  <sheetFormatPr defaultColWidth="9.16015625" defaultRowHeight="12.75"/>
  <cols>
    <col min="1" max="1" width="3.83203125" style="7" hidden="1" customWidth="1"/>
    <col min="2" max="2" width="15.16015625" style="50" customWidth="1"/>
    <col min="3" max="3" width="14" style="50" customWidth="1"/>
    <col min="4" max="4" width="16" style="50" customWidth="1"/>
    <col min="5" max="5" width="48.5" style="7" customWidth="1"/>
    <col min="6" max="6" width="48" style="7" customWidth="1"/>
    <col min="7" max="10" width="21.16015625" style="7" customWidth="1"/>
    <col min="11" max="16384" width="9.16015625" style="6" customWidth="1"/>
  </cols>
  <sheetData>
    <row r="1" spans="1:10" s="28" customFormat="1" ht="22.5" customHeight="1">
      <c r="A1" s="27"/>
      <c r="B1" s="223"/>
      <c r="C1" s="223"/>
      <c r="D1" s="223"/>
      <c r="E1" s="223"/>
      <c r="F1" s="223"/>
      <c r="G1" s="223"/>
      <c r="H1" s="223"/>
      <c r="I1" s="223"/>
      <c r="J1" s="223"/>
    </row>
    <row r="2" spans="7:12" ht="69.75" customHeight="1">
      <c r="G2" s="212" t="s">
        <v>272</v>
      </c>
      <c r="H2" s="212"/>
      <c r="I2" s="212"/>
      <c r="J2" s="212"/>
      <c r="K2" s="37"/>
      <c r="L2" s="37"/>
    </row>
    <row r="3" spans="1:10" ht="45" customHeight="1">
      <c r="A3" s="3"/>
      <c r="B3" s="224" t="s">
        <v>197</v>
      </c>
      <c r="C3" s="225"/>
      <c r="D3" s="225"/>
      <c r="E3" s="225"/>
      <c r="F3" s="225"/>
      <c r="G3" s="225"/>
      <c r="H3" s="225"/>
      <c r="I3" s="225"/>
      <c r="J3" s="225"/>
    </row>
    <row r="4" spans="2:10" ht="18.75">
      <c r="B4" s="51"/>
      <c r="C4" s="52"/>
      <c r="D4" s="52"/>
      <c r="E4" s="8"/>
      <c r="F4" s="56"/>
      <c r="G4" s="56"/>
      <c r="H4" s="57"/>
      <c r="I4" s="56"/>
      <c r="J4" s="42" t="s">
        <v>49</v>
      </c>
    </row>
    <row r="5" spans="1:10" ht="117.75" customHeight="1">
      <c r="A5" s="55"/>
      <c r="B5" s="36" t="s">
        <v>82</v>
      </c>
      <c r="C5" s="117" t="s">
        <v>76</v>
      </c>
      <c r="D5" s="117" t="s">
        <v>31</v>
      </c>
      <c r="E5" s="1" t="s">
        <v>190</v>
      </c>
      <c r="F5" s="100" t="s">
        <v>83</v>
      </c>
      <c r="G5" s="100" t="s">
        <v>64</v>
      </c>
      <c r="H5" s="100" t="s">
        <v>65</v>
      </c>
      <c r="I5" s="100" t="s">
        <v>66</v>
      </c>
      <c r="J5" s="100" t="s">
        <v>67</v>
      </c>
    </row>
    <row r="6" spans="1:10" s="17" customFormat="1" ht="27.75" customHeight="1">
      <c r="A6" s="16"/>
      <c r="B6" s="53" t="s">
        <v>51</v>
      </c>
      <c r="C6" s="101"/>
      <c r="D6" s="101"/>
      <c r="E6" s="102" t="s">
        <v>160</v>
      </c>
      <c r="F6" s="103"/>
      <c r="G6" s="118">
        <f>G8</f>
        <v>838030.6000000001</v>
      </c>
      <c r="H6" s="118">
        <f>H8</f>
        <v>0</v>
      </c>
      <c r="I6" s="118">
        <f>I8</f>
        <v>0</v>
      </c>
      <c r="J6" s="118">
        <f>G6-I6</f>
        <v>838030.6000000001</v>
      </c>
    </row>
    <row r="7" spans="2:10" ht="28.5" customHeight="1" hidden="1">
      <c r="B7" s="53" t="s">
        <v>29</v>
      </c>
      <c r="C7" s="101"/>
      <c r="D7" s="101"/>
      <c r="E7" s="102" t="s">
        <v>191</v>
      </c>
      <c r="F7" s="104"/>
      <c r="G7" s="119"/>
      <c r="H7" s="119"/>
      <c r="I7" s="119"/>
      <c r="J7" s="119">
        <f aca="true" t="shared" si="0" ref="J7:J26">G7-I7</f>
        <v>0</v>
      </c>
    </row>
    <row r="8" spans="2:10" ht="36.75" customHeight="1">
      <c r="B8" s="53" t="s">
        <v>72</v>
      </c>
      <c r="C8" s="105" t="s">
        <v>73</v>
      </c>
      <c r="D8" s="105" t="s">
        <v>74</v>
      </c>
      <c r="E8" s="106" t="s">
        <v>71</v>
      </c>
      <c r="F8" s="107"/>
      <c r="G8" s="120">
        <f>G9+G10+G11</f>
        <v>838030.6000000001</v>
      </c>
      <c r="H8" s="120">
        <f>H9+H10+H11</f>
        <v>0</v>
      </c>
      <c r="I8" s="120">
        <f>I9+I10+I11</f>
        <v>0</v>
      </c>
      <c r="J8" s="119">
        <f t="shared" si="0"/>
        <v>838030.6000000001</v>
      </c>
    </row>
    <row r="9" spans="2:10" ht="63">
      <c r="B9" s="53" t="s">
        <v>72</v>
      </c>
      <c r="C9" s="100">
        <v>150101</v>
      </c>
      <c r="D9" s="101"/>
      <c r="E9" s="108" t="s">
        <v>136</v>
      </c>
      <c r="F9" s="109" t="s">
        <v>187</v>
      </c>
      <c r="G9" s="119">
        <v>333752.4</v>
      </c>
      <c r="H9" s="119">
        <v>0</v>
      </c>
      <c r="I9" s="119">
        <v>0</v>
      </c>
      <c r="J9" s="119">
        <f t="shared" si="0"/>
        <v>333752.4</v>
      </c>
    </row>
    <row r="10" spans="2:10" ht="51.75" customHeight="1">
      <c r="B10" s="53" t="s">
        <v>72</v>
      </c>
      <c r="C10" s="100">
        <v>150101</v>
      </c>
      <c r="D10" s="101"/>
      <c r="E10" s="108" t="s">
        <v>136</v>
      </c>
      <c r="F10" s="109" t="s">
        <v>188</v>
      </c>
      <c r="G10" s="119">
        <v>46321.2</v>
      </c>
      <c r="H10" s="119">
        <v>0</v>
      </c>
      <c r="I10" s="119">
        <v>0</v>
      </c>
      <c r="J10" s="119">
        <f t="shared" si="0"/>
        <v>46321.2</v>
      </c>
    </row>
    <row r="11" spans="2:10" ht="110.25">
      <c r="B11" s="53" t="s">
        <v>72</v>
      </c>
      <c r="C11" s="100">
        <v>150101</v>
      </c>
      <c r="D11" s="101"/>
      <c r="E11" s="108" t="s">
        <v>136</v>
      </c>
      <c r="F11" s="109" t="s">
        <v>189</v>
      </c>
      <c r="G11" s="119">
        <v>457957</v>
      </c>
      <c r="H11" s="119">
        <v>0</v>
      </c>
      <c r="I11" s="119">
        <v>0</v>
      </c>
      <c r="J11" s="119">
        <f t="shared" si="0"/>
        <v>457957</v>
      </c>
    </row>
    <row r="12" spans="2:10" ht="31.5" hidden="1">
      <c r="B12" s="43">
        <v>1000000</v>
      </c>
      <c r="C12" s="110"/>
      <c r="D12" s="105"/>
      <c r="E12" s="111" t="s">
        <v>192</v>
      </c>
      <c r="F12" s="112"/>
      <c r="G12" s="119"/>
      <c r="H12" s="119"/>
      <c r="I12" s="119"/>
      <c r="J12" s="119">
        <f t="shared" si="0"/>
        <v>0</v>
      </c>
    </row>
    <row r="13" spans="2:10" ht="31.5" hidden="1">
      <c r="B13" s="43">
        <v>1010000</v>
      </c>
      <c r="C13" s="110"/>
      <c r="D13" s="105"/>
      <c r="E13" s="111" t="s">
        <v>193</v>
      </c>
      <c r="F13" s="112"/>
      <c r="G13" s="119"/>
      <c r="H13" s="119"/>
      <c r="I13" s="119"/>
      <c r="J13" s="119">
        <f t="shared" si="0"/>
        <v>0</v>
      </c>
    </row>
    <row r="14" spans="2:10" ht="15.75" hidden="1">
      <c r="B14" s="43" t="s">
        <v>55</v>
      </c>
      <c r="C14" s="110"/>
      <c r="D14" s="105"/>
      <c r="E14" s="113" t="s">
        <v>58</v>
      </c>
      <c r="F14" s="112"/>
      <c r="G14" s="119"/>
      <c r="H14" s="119"/>
      <c r="I14" s="119"/>
      <c r="J14" s="119">
        <f t="shared" si="0"/>
        <v>0</v>
      </c>
    </row>
    <row r="15" spans="2:10" ht="15.75" hidden="1">
      <c r="B15" s="43" t="s">
        <v>56</v>
      </c>
      <c r="C15" s="110"/>
      <c r="D15" s="105"/>
      <c r="E15" s="114" t="s">
        <v>59</v>
      </c>
      <c r="F15" s="104"/>
      <c r="G15" s="119"/>
      <c r="H15" s="119"/>
      <c r="I15" s="119"/>
      <c r="J15" s="119">
        <f t="shared" si="0"/>
        <v>0</v>
      </c>
    </row>
    <row r="16" spans="2:10" ht="15.75" hidden="1">
      <c r="B16" s="43" t="s">
        <v>57</v>
      </c>
      <c r="C16" s="110"/>
      <c r="D16" s="105"/>
      <c r="E16" s="114" t="s">
        <v>60</v>
      </c>
      <c r="F16" s="104"/>
      <c r="G16" s="119"/>
      <c r="H16" s="119"/>
      <c r="I16" s="119"/>
      <c r="J16" s="119">
        <f t="shared" si="0"/>
        <v>0</v>
      </c>
    </row>
    <row r="17" spans="2:10" ht="15.75" hidden="1">
      <c r="B17" s="43" t="s">
        <v>34</v>
      </c>
      <c r="C17" s="100" t="s">
        <v>34</v>
      </c>
      <c r="D17" s="101"/>
      <c r="E17" s="111" t="s">
        <v>34</v>
      </c>
      <c r="F17" s="112"/>
      <c r="G17" s="119"/>
      <c r="H17" s="119"/>
      <c r="I17" s="119"/>
      <c r="J17" s="119">
        <f t="shared" si="0"/>
        <v>0</v>
      </c>
    </row>
    <row r="18" spans="2:10" ht="47.25" hidden="1">
      <c r="B18" s="43">
        <v>1500000</v>
      </c>
      <c r="C18" s="100"/>
      <c r="D18" s="101"/>
      <c r="E18" s="102" t="s">
        <v>194</v>
      </c>
      <c r="F18" s="115"/>
      <c r="G18" s="120"/>
      <c r="H18" s="120"/>
      <c r="I18" s="120"/>
      <c r="J18" s="119">
        <f t="shared" si="0"/>
        <v>0</v>
      </c>
    </row>
    <row r="19" spans="2:10" ht="47.25" hidden="1">
      <c r="B19" s="43">
        <v>1510000</v>
      </c>
      <c r="C19" s="100"/>
      <c r="D19" s="101"/>
      <c r="E19" s="102" t="s">
        <v>195</v>
      </c>
      <c r="F19" s="112"/>
      <c r="G19" s="119"/>
      <c r="H19" s="119"/>
      <c r="I19" s="119"/>
      <c r="J19" s="119">
        <f t="shared" si="0"/>
        <v>0</v>
      </c>
    </row>
    <row r="20" spans="2:10" ht="15.75" hidden="1">
      <c r="B20" s="43" t="s">
        <v>61</v>
      </c>
      <c r="C20" s="110"/>
      <c r="D20" s="105"/>
      <c r="E20" s="113" t="s">
        <v>58</v>
      </c>
      <c r="F20" s="116"/>
      <c r="G20" s="121"/>
      <c r="H20" s="121"/>
      <c r="I20" s="121"/>
      <c r="J20" s="119">
        <f t="shared" si="0"/>
        <v>0</v>
      </c>
    </row>
    <row r="21" spans="2:10" ht="15.75" hidden="1">
      <c r="B21" s="43" t="s">
        <v>62</v>
      </c>
      <c r="C21" s="110"/>
      <c r="D21" s="105"/>
      <c r="E21" s="114" t="s">
        <v>59</v>
      </c>
      <c r="F21" s="112"/>
      <c r="G21" s="119"/>
      <c r="H21" s="119"/>
      <c r="I21" s="119"/>
      <c r="J21" s="119">
        <f t="shared" si="0"/>
        <v>0</v>
      </c>
    </row>
    <row r="22" spans="2:10" ht="15.75" hidden="1">
      <c r="B22" s="43" t="s">
        <v>63</v>
      </c>
      <c r="C22" s="110"/>
      <c r="D22" s="105"/>
      <c r="E22" s="114" t="s">
        <v>60</v>
      </c>
      <c r="F22" s="112"/>
      <c r="G22" s="119"/>
      <c r="H22" s="119"/>
      <c r="I22" s="119"/>
      <c r="J22" s="119">
        <f t="shared" si="0"/>
        <v>0</v>
      </c>
    </row>
    <row r="23" spans="2:10" ht="15.75" hidden="1">
      <c r="B23" s="43" t="s">
        <v>34</v>
      </c>
      <c r="C23" s="100" t="s">
        <v>34</v>
      </c>
      <c r="D23" s="101"/>
      <c r="E23" s="102" t="s">
        <v>34</v>
      </c>
      <c r="F23" s="112"/>
      <c r="G23" s="119"/>
      <c r="H23" s="119"/>
      <c r="I23" s="119"/>
      <c r="J23" s="119">
        <f t="shared" si="0"/>
        <v>0</v>
      </c>
    </row>
    <row r="24" spans="2:10" ht="15.75" hidden="1">
      <c r="B24" s="43" t="s">
        <v>34</v>
      </c>
      <c r="C24" s="100" t="s">
        <v>34</v>
      </c>
      <c r="D24" s="101"/>
      <c r="E24" s="102" t="s">
        <v>34</v>
      </c>
      <c r="F24" s="112"/>
      <c r="G24" s="119"/>
      <c r="H24" s="119"/>
      <c r="I24" s="119"/>
      <c r="J24" s="119">
        <f t="shared" si="0"/>
        <v>0</v>
      </c>
    </row>
    <row r="25" spans="2:10" ht="15.75" hidden="1">
      <c r="B25" s="43" t="s">
        <v>34</v>
      </c>
      <c r="C25" s="100" t="s">
        <v>34</v>
      </c>
      <c r="D25" s="101"/>
      <c r="E25" s="102" t="s">
        <v>34</v>
      </c>
      <c r="F25" s="112"/>
      <c r="G25" s="119"/>
      <c r="H25" s="119"/>
      <c r="I25" s="119"/>
      <c r="J25" s="119">
        <f t="shared" si="0"/>
        <v>0</v>
      </c>
    </row>
    <row r="26" spans="2:10" ht="33.75" customHeight="1">
      <c r="B26" s="46"/>
      <c r="C26" s="110"/>
      <c r="D26" s="105"/>
      <c r="E26" s="102" t="s">
        <v>54</v>
      </c>
      <c r="F26" s="116"/>
      <c r="G26" s="122">
        <f>G6</f>
        <v>838030.6000000001</v>
      </c>
      <c r="H26" s="122">
        <f>H6</f>
        <v>0</v>
      </c>
      <c r="I26" s="122">
        <f>I6</f>
        <v>0</v>
      </c>
      <c r="J26" s="118">
        <f t="shared" si="0"/>
        <v>838030.6000000001</v>
      </c>
    </row>
    <row r="27" ht="7.5" customHeight="1"/>
    <row r="28" spans="2:17" ht="39" customHeight="1">
      <c r="B28" s="274" t="s">
        <v>81</v>
      </c>
      <c r="C28" s="274"/>
      <c r="D28" s="274"/>
      <c r="E28" s="274"/>
      <c r="F28" s="274"/>
      <c r="G28" s="274"/>
      <c r="H28" s="274"/>
      <c r="I28" s="274"/>
      <c r="J28" s="274"/>
      <c r="K28" s="61"/>
      <c r="L28" s="61"/>
      <c r="M28" s="61"/>
      <c r="N28" s="61"/>
      <c r="O28" s="61"/>
      <c r="P28" s="61"/>
      <c r="Q28" s="61"/>
    </row>
    <row r="29" spans="2:17" ht="20.25" customHeight="1">
      <c r="B29" s="217" t="s">
        <v>84</v>
      </c>
      <c r="C29" s="217"/>
      <c r="D29" s="217"/>
      <c r="E29" s="217"/>
      <c r="F29" s="217"/>
      <c r="G29" s="217"/>
      <c r="H29" s="217"/>
      <c r="I29" s="217"/>
      <c r="J29" s="217"/>
      <c r="K29" s="62"/>
      <c r="L29" s="62"/>
      <c r="M29" s="62"/>
      <c r="N29" s="62"/>
      <c r="O29" s="62"/>
      <c r="P29" s="62"/>
      <c r="Q29" s="62"/>
    </row>
    <row r="30" spans="2:17" ht="19.5" customHeight="1">
      <c r="B30" s="217" t="s">
        <v>85</v>
      </c>
      <c r="C30" s="217"/>
      <c r="D30" s="217"/>
      <c r="E30" s="217"/>
      <c r="F30" s="217"/>
      <c r="G30" s="217"/>
      <c r="H30" s="217"/>
      <c r="I30" s="217"/>
      <c r="J30" s="217"/>
      <c r="K30" s="62"/>
      <c r="L30" s="62"/>
      <c r="M30" s="62"/>
      <c r="N30" s="62"/>
      <c r="O30" s="62"/>
      <c r="P30" s="62"/>
      <c r="Q30" s="62"/>
    </row>
    <row r="31" spans="4:8" ht="41.25" customHeight="1">
      <c r="D31" s="15" t="s">
        <v>118</v>
      </c>
      <c r="E31" s="64"/>
      <c r="F31" s="50"/>
      <c r="H31" s="3" t="s">
        <v>119</v>
      </c>
    </row>
    <row r="32" spans="2:8" ht="19.5" customHeight="1">
      <c r="B32" s="63"/>
      <c r="C32" s="3"/>
      <c r="D32" s="6"/>
      <c r="E32" s="6"/>
      <c r="F32" s="6"/>
      <c r="G32" s="6"/>
      <c r="H32" s="6"/>
    </row>
  </sheetData>
  <sheetProtection/>
  <mergeCells count="6">
    <mergeCell ref="B28:J28"/>
    <mergeCell ref="G2:J2"/>
    <mergeCell ref="B1:J1"/>
    <mergeCell ref="B3:J3"/>
    <mergeCell ref="B29:J29"/>
    <mergeCell ref="B30:J30"/>
  </mergeCells>
  <printOptions horizontalCentered="1"/>
  <pageMargins left="0.8267716535433072" right="0" top="0.5118110236220472" bottom="0.5118110236220472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31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Ekon_vid</cp:lastModifiedBy>
  <cp:lastPrinted>2015-02-10T14:14:17Z</cp:lastPrinted>
  <dcterms:created xsi:type="dcterms:W3CDTF">2014-01-17T10:52:16Z</dcterms:created>
  <dcterms:modified xsi:type="dcterms:W3CDTF">2015-02-17T08:52:50Z</dcterms:modified>
  <cp:category/>
  <cp:version/>
  <cp:contentType/>
  <cp:contentStatus/>
</cp:coreProperties>
</file>